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2"/>
  </bookViews>
  <sheets>
    <sheet name="data" sheetId="1" r:id="rId1"/>
    <sheet name="บทสรุป" sheetId="2" r:id="rId2"/>
    <sheet name="เสนอแนะ" sheetId="3" r:id="rId3"/>
    <sheet name="ตาราง 1" sheetId="4" r:id="rId4"/>
    <sheet name="ตาราง 2 " sheetId="5" r:id="rId5"/>
    <sheet name="ตาราง 3" sheetId="6" r:id="rId6"/>
    <sheet name="ตาราง 4" sheetId="7" r:id="rId7"/>
    <sheet name="ตาราง 5" sheetId="8" r:id="rId8"/>
    <sheet name="ตาราง 5." sheetId="9" r:id="rId9"/>
    <sheet name="ข้อเสนอแนะ" sheetId="10" r:id="rId10"/>
    <sheet name="Sheet3" sheetId="11" r:id="rId11"/>
  </sheets>
  <definedNames>
    <definedName name="_xlnm._FilterDatabase" localSheetId="0" hidden="1">'data'!$A$1:$AV$341</definedName>
  </definedNames>
  <calcPr fullCalcOnLoad="1"/>
</workbook>
</file>

<file path=xl/sharedStrings.xml><?xml version="1.0" encoding="utf-8"?>
<sst xmlns="http://schemas.openxmlformats.org/spreadsheetml/2006/main" count="1480" uniqueCount="392">
  <si>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</si>
  <si>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</si>
  <si>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</si>
  <si>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</si>
  <si>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</si>
  <si>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</si>
  <si>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</si>
  <si>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</si>
  <si>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</si>
  <si>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สาขา</t>
  </si>
  <si>
    <t>ชาย</t>
  </si>
  <si>
    <t>หญิง</t>
  </si>
  <si>
    <t>31 - 40 ปี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</si>
  <si>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</si>
  <si>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</si>
  <si>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</si>
  <si>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</si>
  <si>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</si>
  <si>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</si>
  <si>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</si>
  <si>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</si>
  <si>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</si>
  <si>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</si>
  <si>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</si>
  <si>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</si>
  <si>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</si>
  <si>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</si>
  <si>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</si>
  <si>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</si>
  <si>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</si>
  <si>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</si>
  <si>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</si>
  <si>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</si>
  <si>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</si>
  <si>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</si>
  <si>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</si>
  <si>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</si>
  <si>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</si>
  <si>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</si>
  <si>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</si>
  <si>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</si>
  <si>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</si>
  <si>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</si>
  <si>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</si>
  <si>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</si>
  <si>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</si>
  <si>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</si>
  <si>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</si>
  <si>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</si>
  <si>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</si>
  <si>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</si>
  <si>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ประโยชน์ที่ได้รับจากการเข้าร่วมโครงการฯ</t>
  </si>
  <si>
    <t>ข้อ 4.1.1</t>
  </si>
  <si>
    <t>ข้อ 4.3</t>
  </si>
  <si>
    <t>ข้อ 4.4</t>
  </si>
  <si>
    <t>ข้อ 4.5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</si>
  <si>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</si>
  <si>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t>บทสรุปผู้บริหาร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</si>
  <si>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</si>
  <si>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</si>
  <si>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</si>
  <si>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ด้านเอกสาร/สื่อประกอบโครงการฯ</t>
  </si>
  <si>
    <t>5.1  เอกสารประกอบการประชุม</t>
  </si>
  <si>
    <t>5.2  ความชัดเจน ของ Slide PowerPoint ประกอบการบรรยาย (บนจอ)</t>
  </si>
  <si>
    <t>ข้อ 4.1.3</t>
  </si>
  <si>
    <t>ข้อ 4.1.4</t>
  </si>
  <si>
    <t>วิศวกรรมศาสตร์</t>
  </si>
  <si>
    <t>ศึกษาศาสตร์</t>
  </si>
  <si>
    <t>หลักสูตรและการสอน</t>
  </si>
  <si>
    <t>สถาปัตยกรรมศาสตร์</t>
  </si>
  <si>
    <t>มนุษยศาสตร์</t>
  </si>
  <si>
    <t>ข้อ4.6</t>
  </si>
  <si>
    <t>ข้อ4.7</t>
  </si>
  <si>
    <t>สังคมศาสตร์</t>
  </si>
  <si>
    <t>เภสัชศาสตร์</t>
  </si>
  <si>
    <t>พยาบาลศาสตร์</t>
  </si>
  <si>
    <t>การพยาบาลเวชปฏิบัติชุมชน</t>
  </si>
  <si>
    <t>เภสัชกรรมชุมชน</t>
  </si>
  <si>
    <t>เทคโนโลยีและการสื่อสาร</t>
  </si>
  <si>
    <t>วิทยาศาสตร์การแพทย์</t>
  </si>
  <si>
    <t>วิทยาศาสตร์</t>
  </si>
  <si>
    <t>จุลชีววิทยา</t>
  </si>
  <si>
    <t>ศิลปะและการออกแบบ</t>
  </si>
  <si>
    <t>วิจัยและประเมินผลการศึกษา</t>
  </si>
  <si>
    <t>สาธารณสุขศาสตร์</t>
  </si>
  <si>
    <t>สหเวชศาสตร์</t>
  </si>
  <si>
    <t>ฟิสิกส์การแพทย์</t>
  </si>
  <si>
    <t>ฟิสิกส์ประยุกต์</t>
  </si>
  <si>
    <t>เทคโนโลยีชีวภาพทางการเกษตร</t>
  </si>
  <si>
    <t>วิทยาศาสตร์การเกษตร</t>
  </si>
  <si>
    <t>คณิตศาสตร์</t>
  </si>
  <si>
    <t>วิศวกรรมโยธา</t>
  </si>
  <si>
    <t>วิทยาศาสตร์และเทคโนโลยีการอาหาร</t>
  </si>
  <si>
    <t>วิศวกรรมสิ่งแวดล้อม</t>
  </si>
  <si>
    <t>พลังงานทดแทน</t>
  </si>
  <si>
    <t>พัฒนาสังคม</t>
  </si>
  <si>
    <t>วิทยาลัยโลจิสติกส์และโซ่อุปทาน</t>
  </si>
  <si>
    <t>ภาษาไทย</t>
  </si>
  <si>
    <t>1.2  ความเหมาะสมของวันจัดโครงการ (วันเสาร์)</t>
  </si>
  <si>
    <t>การประชาสัมพันธ์</t>
  </si>
  <si>
    <t>เอกสารประชาสัมพันธ์</t>
  </si>
  <si>
    <t>41 - 50 ปี</t>
  </si>
  <si>
    <t>ต่ำกว่า30 ปี</t>
  </si>
  <si>
    <t>30 - 40 ปี</t>
  </si>
  <si>
    <t>ไม่ระบุ</t>
  </si>
  <si>
    <t xml:space="preserve">       (ตอบได้มากกว่า 1 ข้อ)</t>
  </si>
  <si>
    <t>- 2 -</t>
  </si>
  <si>
    <t>- 1 -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</si>
  <si>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พบว่าผู้ตอบแบบประเมินเป็นนิสิต</t>
  </si>
  <si>
    <t>สรุปผลการประเมินตามวัตถุประสงค์ได้ดังนี้</t>
  </si>
  <si>
    <t xml:space="preserve">          2. เพื่อให้นิสิตได้รับความรู้เกี่ยวกับหลักสูตร  ระบบการเรียนการสอน  การให้บริการของสำนักหอสมุด </t>
  </si>
  <si>
    <t xml:space="preserve">         3. เพื่อให้นิสิตมีความรู้เรื่องกฎ ระเบียบ ข้อบังคับต่างๆ ของมหาวิทยาลัย และปฏิบัติตามอย่างถูกต้อง </t>
  </si>
  <si>
    <t>ข้อ 4 ประโยชน์</t>
  </si>
  <si>
    <t>ข้อ4.8</t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</si>
  <si>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</si>
  <si>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</si>
  <si>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อีเมล</t>
  </si>
  <si>
    <t>วิทยาลัยพลังงานทดแทน</t>
  </si>
  <si>
    <t>การบริหารการพยาบาล</t>
  </si>
  <si>
    <t>เพื่อน</t>
  </si>
  <si>
    <t>สถิติ</t>
  </si>
  <si>
    <t>เคมีอุตสาหกรรม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</si>
  <si>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พบว่าผู้ตอบแบบประเมินส่วนใหญ่</t>
  </si>
  <si>
    <t>E-mail</t>
  </si>
  <si>
    <t>4.3  ท่านได้รับความรู้เกี่ยวกับการให้บริการของบัณฑิตวิทยาลัย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</si>
  <si>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</si>
  <si>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</si>
  <si>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4.6  ท่านได้รับความรู้กิจกรรมสโมสรนิสิตบัณฑิตศึกษา อยู่ในระดับใด</t>
  </si>
  <si>
    <t>4.7  ท่านได้รับความรู้เรื่อง กฎ ระเบียบ ข้อบังคับต่างๆ ของมหาวิทยาลัย อยู่ในระดับใด</t>
  </si>
  <si>
    <t>4.8  ท่านคิดว่าความรู้ที่ได้รับจากการปฐมนิเทศในครั้งนี้จะสามารถนำไปประยุกต์ใช้เป็น
       แนวปฏิบัติในการเรียนระดับบัณฑิตศึกษาของท่านมากน้อยเพียงใด</t>
  </si>
  <si>
    <t>SD.</t>
  </si>
  <si>
    <t>นิสิตระดับบัณฑิตศึกษา จากการประเมินฯ พบว่า นิสิตระดับบัณฑิตศึกษาได้รับทราบแนวปฏิบัติที่ดีในฐานะนิสิต</t>
  </si>
  <si>
    <t xml:space="preserve">จากการประเมินฯ พบว่า ผู้เข้าร่วมโครงการปฐมนิเทศฯ ได้รับความรู้เรื่อง กฎ ระเบียบ ข้อบังคับต่างๆ </t>
  </si>
  <si>
    <t>1. ข้อเสนอแนะเพื่อการปรับปรุงโครงการปฐมนิเทศฯ ในครั้งต่อไป</t>
  </si>
  <si>
    <t>2. ข้อเสนอแนะเกี่ยวกับข้อมูลที่นิสิตระดับบัณฑิตศึกษาต้องการทราบเพิ่มเติมเกี่ยวกับการให้บริการ</t>
  </si>
  <si>
    <t>บัณฑิตวิทยาลัยและการศึกษาระดับบัณฑิตศึกษา</t>
  </si>
  <si>
    <t xml:space="preserve">         1. นิสิตได้รับทราบแนวปฏิบัติที่ดีในฐานะนิสิตระดับบัณฑิตศึกษาจากการปฐมนิเทศฯ ในครั้งนี้อยู่ในระดับมาก</t>
  </si>
  <si>
    <t>ข้อ 4.1.5</t>
  </si>
  <si>
    <t>ข้อ 4.1.6</t>
  </si>
  <si>
    <t>ทันตแพทยศาสตร์</t>
  </si>
  <si>
    <t>วิทยาการคอมพิวเตอร์</t>
  </si>
  <si>
    <t>รัฐศาสตร์</t>
  </si>
  <si>
    <t>พัฒนศึกษา</t>
  </si>
  <si>
    <t>คติชนวิทยา</t>
  </si>
  <si>
    <t>การพยาบาลผู้ใหญ่</t>
  </si>
  <si>
    <t>1.3  ความเหมาะสมของระยะเวลาในการจัดโครงการ (11.30 - 16.00 น.)</t>
  </si>
  <si>
    <t>ณ ห้อง QS 4401 อาคารเฉลิมพระเกียรติ 72 พรรษา บรมราชินีนาถ มหาวิทยาลัยนเรศวร</t>
  </si>
  <si>
    <t xml:space="preserve">                                                                       - 5 -</t>
  </si>
  <si>
    <t>คณะศึกษาศาสตร์</t>
  </si>
  <si>
    <t>คณะวิทยาศาสตร์</t>
  </si>
  <si>
    <t>คณะสาธารณสุขศาสตร์</t>
  </si>
  <si>
    <t>คณะเภสัชศาสตร์</t>
  </si>
  <si>
    <t>คณะวิศวกรรมศาสตร์</t>
  </si>
  <si>
    <t>คณะพยาบาลศาสตร์</t>
  </si>
  <si>
    <t>คณะสถาปัตยกรรมศาสตร์</t>
  </si>
  <si>
    <t>คณะสังคมศาสตร์</t>
  </si>
  <si>
    <t>คณะมนุษยศาสตร์</t>
  </si>
  <si>
    <t>คณะวิทยาศาสตร์การแพทย์</t>
  </si>
  <si>
    <t>คณะสหเวชศาสตร์</t>
  </si>
  <si>
    <t>สาขาวิชาเภสัชกรรมชุมชน</t>
  </si>
  <si>
    <t>สาขาวิชาวิจัยและประเมินผลการศึกษา</t>
  </si>
  <si>
    <t>สาขาวิชาเทคโนโลยีชีวภาพทางการเกษตร</t>
  </si>
  <si>
    <t>สาขาวิชาวิศวกรรมสิ่งแวดล้อม</t>
  </si>
  <si>
    <t>สาขาวิชาการพยาบาลเวชปฏิบัติชุมชน</t>
  </si>
  <si>
    <t>สาขาวิชาวิศวกรรมไฟฟ้า</t>
  </si>
  <si>
    <t>สาขาวิชาวิศวกรรมโยธา</t>
  </si>
  <si>
    <t>สาขาวิชาภาษาไทย</t>
  </si>
  <si>
    <t>สาขาวิชาพัฒนาสังคม</t>
  </si>
  <si>
    <t>สาขาวิชาภาษาศาสตร์</t>
  </si>
  <si>
    <t>สาขาวิชาการบริหารการพยาบาล</t>
  </si>
  <si>
    <t>สาขาวิชาวิทยาการคอมพิวเตอร์</t>
  </si>
  <si>
    <t>สาขาวิชาพัฒนศึกษา</t>
  </si>
  <si>
    <t>สาขาวิชารัฐศาสตร์</t>
  </si>
  <si>
    <t>สาขาวิชาการพยาบาลผู้ใหญ่</t>
  </si>
  <si>
    <t>สาขาวิชาโลจิสติกส์และโซ่อุปทาน</t>
  </si>
  <si>
    <t>สาขาวิชาเภสัชศาสตร์</t>
  </si>
  <si>
    <t>สาขาวิชากายวิภาคศาสตร์</t>
  </si>
  <si>
    <t>สาขาวิชาคติชนวิทยา</t>
  </si>
  <si>
    <t>สาขาวิชาภาษาอังกฤษ</t>
  </si>
  <si>
    <t>สาขาวิชาวิศวกรรมเครื่องกล</t>
  </si>
  <si>
    <t>สาขาวิชาสถิติ</t>
  </si>
  <si>
    <t>คณะทันตแพทยศาสตร์</t>
  </si>
  <si>
    <t>สาขาวิชาสาธารณสุขศาสตร์</t>
  </si>
  <si>
    <t>ตอนที่ 2 การประเมินความพึงพอใจที่มีต่อการจัดการโครงการ</t>
  </si>
  <si>
    <t>กองบริการการศึกษา และบัณฑิตวิทยาลัย จากการประเมินฯ พบว่า นิสิตระดับบัณฑิตศึกษา</t>
  </si>
  <si>
    <t>คณะเกษตรศาสตร์ทรัพยากรธรรมชาติและสิ่งแวดล้อม</t>
  </si>
  <si>
    <t>สาขาวิชาวิทยาศาสตร์การเกษตร</t>
  </si>
  <si>
    <t>สาชาวิชาคณิตศาสตร์</t>
  </si>
  <si>
    <t xml:space="preserve">สาขาวิชาวิศวกรรมคอมพิวเตอร์ </t>
  </si>
  <si>
    <t xml:space="preserve">สาขาวิชาศิลปะและการออกแบบ </t>
  </si>
  <si>
    <t>สาขาวิชาการบริหารการศึกษา</t>
  </si>
  <si>
    <t>สาขาวิชาเทคโนโลยีและสื่อสารการศึกษา</t>
  </si>
  <si>
    <t>สาขาวิชาหลักสูตรและการสอน</t>
  </si>
  <si>
    <t>รวมทั้งสิ้น</t>
  </si>
  <si>
    <t>สาชาวิชาเคมีอุตสาหกรรม</t>
  </si>
  <si>
    <t>สาชาวิชาฟิสิกส์ประยุกต์</t>
  </si>
  <si>
    <t>สาขาวิชาเอเซียตะวันออกเฉียงใต้</t>
  </si>
  <si>
    <t>สาขาวิชาจุลชีวิทยา</t>
  </si>
  <si>
    <t xml:space="preserve">          และจากการประเมินโครงการฯ ในภาพรวม ของผู้เข้ารับการปฐมนิเทศฯ คิดว่าความรู้ที่ได้รับ</t>
  </si>
  <si>
    <t>จากการปฐมนิเทศในครั้งนี้จะสามารถนำไปประยุกต์ใช้เป็นแนวปฏิบัติในการเรียนระดับบัณฑิตศึกษา</t>
  </si>
  <si>
    <t>คณะ/สาขาวิชา</t>
  </si>
  <si>
    <t xml:space="preserve">                                                                       - 3 -</t>
  </si>
  <si>
    <t xml:space="preserve">     จากตาราง 4  แสดงจำนวนและร้อยละของผู้ตอบแบบสอบถาม  จำแนกตามการรับรู้ข่าวสาร</t>
  </si>
  <si>
    <r>
      <t xml:space="preserve">ตาราง 4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จำแนกตามการรับรู้ข่าวสารการประชาสัมพันธ์โครงการฯ </t>
    </r>
  </si>
  <si>
    <r>
      <t>ตาราง 5</t>
    </r>
    <r>
      <rPr>
        <sz val="14"/>
        <rFont val="TH SarabunPSK"/>
        <family val="2"/>
      </rPr>
      <t xml:space="preserve">  ผลการประเมินโครงการและกิจกรรมของโครงการ</t>
    </r>
  </si>
  <si>
    <t xml:space="preserve">     จากตาราง 5 ผลการประเมินโครงการและกิจกรรมในภาพรวม พบว่า ผู้ตอบแบบประเมินมีความพึงพอใจ</t>
  </si>
  <si>
    <t>ของจำนวนนิสิตที่เข้าร่วมโครงการ</t>
  </si>
  <si>
    <t xml:space="preserve">             และจากการประเมินโครงการในภาพรวม ของผู้เข้ารับการปฐมนิเทศฯ มีความคิดเห็นว่าความรู้ที่ได้รับ</t>
  </si>
  <si>
    <t>จากการปฐมนิเทศฯ ในครั้งนี้ นิสิตระดับบัณฑิตศึกษา สามารถนำไปประยุกต์ใช้เป็นแนวปฏิบัติในการเรียนระดับบัณฑิตศึกษา</t>
  </si>
  <si>
    <t>บริหารธุรกิจ</t>
  </si>
  <si>
    <t>การบริหารการศึกษา</t>
  </si>
  <si>
    <t xml:space="preserve">          1. เพื่อให้นิสิตได้รับการปฐมนิเทศ และพบปะผู้บริหารมหาวิทยาลัย รับทราบแนวทางการประพฤติตนที่ดีในฐานะ</t>
  </si>
  <si>
    <t>ต่ำกว่า 30 ปี</t>
  </si>
  <si>
    <t>สาขาวิชา/หลักสูตร</t>
  </si>
  <si>
    <t>หลักสูตรที่เรียน</t>
  </si>
  <si>
    <t>ประกอบอาชีพ</t>
  </si>
  <si>
    <t>สถาบันเป็นที่ยอมรับ</t>
  </si>
  <si>
    <t>31-40 ปี</t>
  </si>
  <si>
    <t>41-50 ปี</t>
  </si>
  <si>
    <t>เวลาในการรับลงทะเบียนไวเกินทำให้รอนานก่อนเริ่มฟังบรรยาย</t>
  </si>
  <si>
    <t>ระยะเวลาไม่เป็นไปตามที่กำหนด ควรใช้เวลาที่หมาะสมในการจัดงาน</t>
  </si>
  <si>
    <t>สังคมศึกษา</t>
  </si>
  <si>
    <t>วิทยาศาสตร์เครื่องสำอาง</t>
  </si>
  <si>
    <t>สไลด์การนำเสนอควรมีคุณภาพดีกว่านี้ เช่น เสียงไม่แตก มีความคมชัด จอแสดงภาพใหญ่ขึ้น</t>
  </si>
  <si>
    <t>ควรแจ้งการประถมนิเทศนิสิตของคณะ/วิทยาลัยก่อน</t>
  </si>
  <si>
    <t>ระยะเวลาในการอบรมเร็วเกินไปในการลงทะเบียน</t>
  </si>
  <si>
    <t>ห้องอบรมสว่างเกินไป</t>
  </si>
  <si>
    <t>วิทยาศาสตร์ศึกษา</t>
  </si>
  <si>
    <t>วิทยาศาสตร์สิ่งแวดล้อม</t>
  </si>
  <si>
    <t>สัตวศาสตร์</t>
  </si>
  <si>
    <t>เอเชียตะวันออกเฉียงใต้ศึกษา</t>
  </si>
  <si>
    <t>การจัดการการท่องเที่ยวและจิตบริการ</t>
  </si>
  <si>
    <t>กำหนดการไม่เหมาะสม</t>
  </si>
  <si>
    <t>กำหนดการไม่ตรงตามกำหนด</t>
  </si>
  <si>
    <t>บัญชีมหาบัณฑิต</t>
  </si>
  <si>
    <t>ระยะเวลานานเกินไป</t>
  </si>
  <si>
    <t>การลงทะเบียนในรายวิชา/รายวิชาที่ต้องเรียนตามหลักสูตร</t>
  </si>
  <si>
    <t>วิศวกรรมการจัดการ</t>
  </si>
  <si>
    <t>เทคโนโลยีสารสนเทศเชิงกลยุทธ์</t>
  </si>
  <si>
    <t>วิทยาศาสตร์ชีวภาพ</t>
  </si>
  <si>
    <t>วิทยาศาสตร์การประมง</t>
  </si>
  <si>
    <t>ควรปรับปรุงแอฟพลิเคชั่นให้เสถียนมากขึ้น</t>
  </si>
  <si>
    <t>ภาษาอังกฤษ</t>
  </si>
  <si>
    <t>จนท.</t>
  </si>
  <si>
    <t>สรุปเนื้อหาให้ชัดเจนและกระชับมากยิ่งขึ้น</t>
  </si>
  <si>
    <t>ข้อมูลที่บัณฑิตศึกษาควรทราบควรเอาลงเว็บไซต์ให้ชัดเจน</t>
  </si>
  <si>
    <t>ระยะเวลาในการจัดอบรมไม่ควรตรงกับพักกลางวัน</t>
  </si>
  <si>
    <t>กายวิภาคศาสตร์</t>
  </si>
  <si>
    <t>อยากให้วิทยากรพูดกระชับเพื่อไม่ให้เกินเวลา</t>
  </si>
  <si>
    <t>ควรมีการแจ้งกำหนดการต่างๆ ก่อนอบรม</t>
  </si>
  <si>
    <t>กำหนดการไม่ตรงตามที่กำหนด</t>
  </si>
  <si>
    <t>ทันตแทพยศาสตร์</t>
  </si>
  <si>
    <t>ทันตกรรมผู้สูงอายุ</t>
  </si>
  <si>
    <t>ควรแจ้งตารางปฐมนิเทศของสาขาล่วงหน้า</t>
  </si>
  <si>
    <t>ควรแนบเอกสารตารางการเรียนการสอน แนบเอกสารในแฟ้มเอกสาร บทที่1 เทอม1</t>
  </si>
  <si>
    <t>ทันตกรรมสำหรับเด็ก</t>
  </si>
  <si>
    <t>อาจารย์</t>
  </si>
  <si>
    <t>วิทยาลัยรากฐาน</t>
  </si>
  <si>
    <t>กำหนดการของวิทยากรไม่ตรงตามกำหนดการ</t>
  </si>
  <si>
    <t>ชีวเวชศาสตร์</t>
  </si>
  <si>
    <t>ควรมีการเบรค 5-10 นาที</t>
  </si>
  <si>
    <t>ควรจัดอบรมในเวลาที่พอเหมาะ นัดเวลาให้แน่นอน และประชาสัมพันธ์ให้มากกว่านี้</t>
  </si>
  <si>
    <t>ภาษาศาสตร์</t>
  </si>
  <si>
    <t>ควรมีเอกสารประกอบการอบรม</t>
  </si>
  <si>
    <t>ตัวหนังสือ powerpoint ควรตัวใหญ่กว่านี้</t>
  </si>
  <si>
    <t>ควรเพิ่มเวลาในการจัดอบรม</t>
  </si>
  <si>
    <t>facebook</t>
  </si>
  <si>
    <t>เรื่องกระบวนการจบ บางส่วนของวิทยากรข้ามเนื้อหา เพราะเนื้อหาน่าสนใจ</t>
  </si>
  <si>
    <t>ควรจัดสถานที่อบรมห้องด้านล่าง ชั้น 1</t>
  </si>
  <si>
    <t>อยากได้รายละเอียดของการเรียนควบปริญญาโท-ปริญญาเอก</t>
  </si>
  <si>
    <t>ควรแยกระดับชั้น ปริญญาโท - ปริญญาเอก</t>
  </si>
  <si>
    <t>วิศวกรรมคอมพิวเตอร์</t>
  </si>
  <si>
    <t>เก้าอี้ชิดกันเกินไป</t>
  </si>
  <si>
    <t>จัดทำ QR  code สำหรับการโหลดเอกสาร เกี่ยวกับระเบียบ กฏ ขั้นตอนต่างๆ</t>
  </si>
  <si>
    <t>การนำเสนอตัวหนังสือมีขนาดเล็กเกินไป</t>
  </si>
  <si>
    <t>ควรมีคู่มือแจกนิสิตระดับบัณฑิตศึกษา</t>
  </si>
  <si>
    <t>ควรมีการแจ้งกำหนดการปฐมนิเทศของคณะล่วงหน้า หรือพร้อมกับแจ้งกำหนดการปฐมนิเทศมหาวิทยาลัย</t>
  </si>
  <si>
    <t>ห้องอบรมเย็นเกินไป</t>
  </si>
  <si>
    <t>ควรให้พระภิกษุนั่งทางมุมห้อง หรือข้างหลัง</t>
  </si>
  <si>
    <t>ควรรักษาเวลาตามกำหนดการ ควรปฏิบัติอย่างเคร่งครัดในการนำเสนอ</t>
  </si>
  <si>
    <t>ควรจัดอบรมล่วงหน้าก่อนเปิดเทอม</t>
  </si>
  <si>
    <t>ระบบของการรับสมัครควรตรวจสอบข้อมูลผู้สมัครเรียนให้รอบครอบ</t>
  </si>
  <si>
    <t>ข้อ4.9</t>
  </si>
  <si>
    <t>ปริสิตวิทยา</t>
  </si>
  <si>
    <t>ควรมีป้ายแจ้งสถานที่อย่างชัดเจนมากว่านี้</t>
  </si>
  <si>
    <t>มากกว่า 50 ขึ้นไป</t>
  </si>
  <si>
    <t>แอพพลิเคชั่น ไม่เสถียร</t>
  </si>
  <si>
    <t>อยากให้จัดโครงการที่โรงละครเฉลิมพระเกียรติ</t>
  </si>
  <si>
    <t>วิศวกรรมเครื่องกล</t>
  </si>
  <si>
    <t xml:space="preserve">          บัณฑิตวิทยาลัยได้จัดโครงการปฐมนิเทศนิสิตระดับบัณฑิตศึกษา  ประจำปีการศึกษา 2561   ในวันเสาร์ที่  </t>
  </si>
  <si>
    <t>มีอายุต่ำกว่า 30 ปี คิดเป็นร้อยละ 82.49 รองลงมาได้แก่ อายุระหว่าง 41 - 50  ปี คิดเป็นร้อยละ 9.50</t>
  </si>
  <si>
    <t>และอายุระหว่าง 31 - 40 ปี คิดเป็นร้อยละ 7.72</t>
  </si>
  <si>
    <t>เพศหญิง คิดเป็นร้อยละ 66.77  และนิสิตเพศชาย คิดเป็นร้อยละ 33.23</t>
  </si>
  <si>
    <t>N = 337</t>
  </si>
  <si>
    <t>จากการประเมินโครงการปฐมนิเทศนิสิตระดับบัณฑิตศึกษา ประจำปีการศึกษา 2561</t>
  </si>
  <si>
    <t>สาชาวิชาชีวเวชศาสตร์</t>
  </si>
  <si>
    <t>สาขาวิชาทันตกรรมผู้สูงอายุ</t>
  </si>
  <si>
    <t>สาขาวิชาทันตกรรมสำหรับเด็ก</t>
  </si>
  <si>
    <t>สาขาวิชาการบัญชีมหาบัณฑิต</t>
  </si>
  <si>
    <t>สาขาวิชาปรสิตวิทยา</t>
  </si>
  <si>
    <t>สาขาวิชาฟิสิกส์การแพทย์</t>
  </si>
  <si>
    <t>สาขาวิชาวิทยาศาสตร์เครื่องสำอาง</t>
  </si>
  <si>
    <t>สาขาวิชาวิทยาศาสตร์การประมง</t>
  </si>
  <si>
    <t>สาขาวิชาวิทยาศาสตร์ชีวภาพ</t>
  </si>
  <si>
    <t>สาขาวิชาวิทยาศาสตร์ศึกษา</t>
  </si>
  <si>
    <t>สาขาวิชาวิทยาศาสตร์สิ่งแวดล้อม</t>
  </si>
  <si>
    <t>สาขาวิชาวิศวกรรมการจัดการ</t>
  </si>
  <si>
    <t>สาขาวิชาสังคมศึกษา</t>
  </si>
  <si>
    <t>สาขาวิชาสัตวศาสตร์</t>
  </si>
  <si>
    <t>จดหมายจากมหาวิทยาลัย</t>
  </si>
  <si>
    <t>เจ้าหน้าที่</t>
  </si>
  <si>
    <t>website บัณฑิตวิทยาลัย</t>
  </si>
  <si>
    <t>Facebook บัณฑิตวิทยาลัย</t>
  </si>
  <si>
    <t xml:space="preserve">การประชาสัมพันธ์โครงการฯ  พบว่าผู้ตอบแบบสอบถามส่วนใหญ่ทราบข้อมูลของโครงการฯ จาก website บัณฑิตวิทยาลัย </t>
  </si>
  <si>
    <t>ข้อเสนอแนะเกี่ยวกับข้อมูลที่นิสิตระดับบัณฑิตศึกษาต้องการทราบเพิ่มเติมเกี่ยวกับการให้บริการ</t>
  </si>
  <si>
    <t>สาขาวิชาเทคโนโลยีสารสนเทศเชิงกลยุทธ์</t>
  </si>
  <si>
    <t>สาขาวิชาวิทยาศาสตร์และเทคโนโลยีการอาหาร</t>
  </si>
  <si>
    <t>ผลการประเมินโครงการปฐมนิเทศนิสิตระดับบัณฑิตศึกษา ประจำปีการศึกษา 2561</t>
  </si>
  <si>
    <t>วันเสาร์ที่ 4 สิงหาคม 2561</t>
  </si>
  <si>
    <t xml:space="preserve">4 สิงหาคม 2561 ณ ห้อง QS 4401 อาคารเฉลิมพระเกียรติ 72 พรรษา บรมราชินีนาถ มหาวิทยาลัยนเรศวร  </t>
  </si>
  <si>
    <t xml:space="preserve">                                                                       - 4 -</t>
  </si>
  <si>
    <t xml:space="preserve">                                                                       - 6 -</t>
  </si>
  <si>
    <t>และคณะมนุษยศาสตร์ คิดเป็นร้อยละ 10.68</t>
  </si>
  <si>
    <t xml:space="preserve">                                                                       - 7 -</t>
  </si>
  <si>
    <t xml:space="preserve">                                                                     - 8 -</t>
  </si>
  <si>
    <t xml:space="preserve">                                                                     - 9 -</t>
  </si>
  <si>
    <r>
      <rPr>
        <b/>
        <i/>
        <sz val="16"/>
        <rFont val="TH SarabunPSK"/>
        <family val="2"/>
      </rP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</si>
  <si>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</t>
  </si>
  <si>
    <t>วิศวกรรมไฟฟ้า</t>
  </si>
  <si>
    <t>สาขาวิชาการจัดการการท่องเที่ยวและจิตบริการ</t>
  </si>
  <si>
    <t>อยู่ในระดับมาก  (ค่าเฉลี่ย = 4.13)   และเมื่อพิจารณารายด้านพบว่า ด้านเจ้าหน้าที่ให้บริการอยู่ในระดับสูงที่สุด</t>
  </si>
  <si>
    <t xml:space="preserve">(ค่าเฉลี่ย = 4.26)   รองลงมาได้แก่ ด้านสิ่งอำนวยความสะดวก และด้านคุณภาพการให้บริการ (ค่าเฉลี่ย = 4.16) </t>
  </si>
  <si>
    <t>และด้านเอกสาร/สื่อประกอบโครงการฯ (ค่าเฉลี่ย = 3.97) นอกจากนี้  เมื่อพิจารณารายข้อพบว่า ความสว่าง</t>
  </si>
  <si>
    <t xml:space="preserve">และเจ้าหน้าที่ให้บริการ ด้วยความรวดเร็ว (ค่าเฉลี่ย = 4.29) และประโยชน์ที่ได้รับจากการเข้าร่วมโครงการฯ </t>
  </si>
  <si>
    <t>โดยรวมอยู่ในระดับมาก (ค่าเฉลี่ย =4.15)</t>
  </si>
  <si>
    <t xml:space="preserve">มีเป้าหมายผู้เข้าร่วมโครงการ จำนวนทั้งสิ้น 600 คน  มีจำนวนนิสิตบัณฑิตศึกษาที่เข้าร่วมโครงการ </t>
  </si>
  <si>
    <t>ผู้ตอบแบบประเมิน  เป็นเพศหญิง คิดเป็นร้อยละ 66.77 และเพศชาย คิดเป็นร้อยละ 33.23</t>
  </si>
  <si>
    <t>และคณะวิทยาศาสตร์ คิดเป็นร้อยละ 10.68</t>
  </si>
  <si>
    <t>ระดับบัณฑิตศึกษาจากการปฐมนิเทศฯ ในครั้งนี้อยู่ในระดับมาก (ค่าเฉลี่ย = 4.20)</t>
  </si>
  <si>
    <t>ของมหาวิทยาลัยอยู่ในระดับมาก (ค่าเฉลี่ย = 4.11)</t>
  </si>
  <si>
    <t>อยู่ในระดับมาก (ค่าเฉลี่ย = 4.14)</t>
  </si>
  <si>
    <t xml:space="preserve">      -  ผู้บริหารบัณฑิตวิทยาลัย</t>
  </si>
  <si>
    <t xml:space="preserve">      -  คุณรวิวรรณ ศรีอำไพ (หัวหน้างานห้องสมุดสาขา) ผู้แทนสำนักหอสมุด</t>
  </si>
  <si>
    <t xml:space="preserve">      -  คุณกฤช ฟักสีม่วง (นักวิชาการคอมพิวเตอร์ ชำนาญการพิเศษ) ผู้แทนผู้อำนวยการกองบริการการศึกษา</t>
  </si>
  <si>
    <t xml:space="preserve">      -  แนะนำบริการของกองบริการเทคโนโลยีสารสนเทศและการสื่อสาร คุณธนวัฒน์ พูลเขตนคร</t>
  </si>
  <si>
    <t xml:space="preserve">        (ผู้อำนวยการกองบริการเทคโนโลยีสารสนเทศและการสื่อสาร)</t>
  </si>
  <si>
    <t>อยู่ในระดับมาก (ค่าเฉลี่ย = 4.12)</t>
  </si>
  <si>
    <t xml:space="preserve">ได้รับความรู้เกี่ยวกับการให้บริการของสำนักหอสมุด อยู่ในระดับมาก (ค่าเฉลี่ย = 4.14) และการให้บริการบัณฑิตวิทยาลัย </t>
  </si>
  <si>
    <t>อยู่ในระดับมาก (ค่าเฉลี่ย = 4.15) และได้รับความรู้เกี่ยวกับขั้นตอน และการบริการต่างๆ ของกองบริการการศึกษา</t>
  </si>
  <si>
    <t xml:space="preserve">จำนวนทั้งสิ้น 474 คน และมีผู้ตอบแบบประเมินจำนวน 337 คน คิดเป็นร้อยละ 71.10 ของจำนวนนิสิตทั้งหมด </t>
  </si>
  <si>
    <t xml:space="preserve">จำแนกตามอายุ พบว่า ส่วนใหญ่อายุน้อยกว่า หรือเท่ากับ 30 ปี คิดเป็นร้อยละ 82.49 อายุระหว่าง 31 - 40 ปี  </t>
  </si>
  <si>
    <t>คิดเป็นร้อยละ 7.72 และอายุระหว่าง 41 - 50 ปี คิดเป็นร้อยละ 9.50 จำแนกตามสาขาวิชา พบว่า ผู้ตอบแบบสอบถาม</t>
  </si>
  <si>
    <t>สังกัดคณะศึกษาศาสตร์มากที่สุด  คิดเป็นร้อยละ 23.74 รองลงมาได้แก่ สังกัดคณะวิทยาศาสตร์ คิดเป็นร้อยละ 17.80</t>
  </si>
  <si>
    <t>(ค่าเฉลี่ย = 4.20)</t>
  </si>
  <si>
    <t xml:space="preserve">และได้รับความรู้เกี่ยวกับการบริการ ของบัณฑิตวิทยาลัยอยู่ในระดับมาก (ค่าเฉลี่ย = 4.15) </t>
  </si>
  <si>
    <t xml:space="preserve">         2. นิสิตได้รับความรู้เกี่ยวกับการให้บริการของสำนักหอสมุดอยู่ในระดับมาก (ค่าเฉลี่ย = 4.14) </t>
  </si>
  <si>
    <t>ได้รับความรู้เกี่ยวกับขั้นตอน และการบริการต่างๆ ของกองบริการการศึกษา อยู่ในระดับมาก (ค่าเฉลี่ย = 4.12)</t>
  </si>
  <si>
    <t xml:space="preserve">         3. นิสิตได้รับความรู้เรื่อง กฎ ระเบียบ ข้อบังคับต่างๆ  ของมหาวิทยาลัยอยู่ในระดับมาก (ค่าเฉลี่ย = 4.11)</t>
  </si>
  <si>
    <t xml:space="preserve">สิงหาคม 2561 ซึ่งมีวัตถุประสงค์ของโครงการ เพื่อให้นิสิตใหม่ได้รับการปฐมนิเทศพบปะผู้บริหารมหาวิทยาลัย </t>
  </si>
  <si>
    <t>รับทราบแนวทางการประพฤติตนที่ดีในฐานะนิสิตระดับบัณฑิตศึกษารับความรู้เกี่ยวกับหลักสูตร ระบบการเรียนการสอน</t>
  </si>
  <si>
    <t xml:space="preserve">การให้บริการของสำนักหอสมุด กองบริการการศึกษา และบัณฑิตวิทยาลัย มีความรู้เรื่องกฎ ระเบียบ ข้อบังคับ </t>
  </si>
  <si>
    <t>จำนวนทั้งสิ้น 474 คน และมีผู้ตอบแบบประเมินจำนวน 337 คน คิดเป็นร้อยละ 71.10</t>
  </si>
  <si>
    <t xml:space="preserve">         จากการดำเนินโครงการปฐมนิเทศฯ นิสิตระดับบัณฑิตศึกษา ประจำปีการศึกษา 2561 เมื่อวันเสาร์ที่ 4</t>
  </si>
  <si>
    <t>ข้อเสนอแนะของนิสิตระดับบัณฑิตศึกษาสำหรับการจัดโครงการปฐมนิเทศ ประจำปีการศึกษา 2561</t>
  </si>
  <si>
    <t xml:space="preserve">          จากตาราง 3 พบว่า ผู้ตอบแบบสอบถามสังกัดคณะศึกษาศาสตร์มากที่สุด </t>
  </si>
  <si>
    <t xml:space="preserve">                 คิดเป็นร้อยละ 23.74  รองลงมาได้แก่ สังกัดคณะวิทยาศาสตร์ คิดเป็นร้อยละ 17.80 </t>
  </si>
  <si>
    <t xml:space="preserve">และประกาศต่างๆ ของมหาวิทยาลัย โดยมีนิสิตระดับบัณฑิตศึกษา จำนวนทั้งสิ้น 600 คน มีผู้เข้าร่วมโครงการ </t>
  </si>
  <si>
    <t>ผลการประเมินสรุปตามวัตถุประสงค์โครงการ/ประชุมได้ดังนี้</t>
  </si>
  <si>
    <t>ข้อเสนอแนะ</t>
  </si>
  <si>
    <t xml:space="preserve">เวลาในการรับลงทะเบียนไวเกินทำให้รอนานก่อนเริ่มฟังบรรยาย ระยะเวลาไม่เป็นไปตามที่กำหนด </t>
  </si>
  <si>
    <t>วิทยากรควรพูดกระชับเพื่อไม่ให้เกินเวลา</t>
  </si>
  <si>
    <t>ควรปรับปรุงแอพพลิเคชั่นเสถียรมากขึ้น</t>
  </si>
  <si>
    <t>กำหนดการไม่ตรงตามกำหนด การลงทะเบียนในรายวิชา/รายวิชาที่ต้องเรียนตามหลักสูตร</t>
  </si>
  <si>
    <t xml:space="preserve">             มีการประชาสัมพันธ์ ควรปรับปรุงแอพพลิเคชั่นเสถียรมากขึ้น และวิทยากรควรพูดกระชับเพื่อไม่ให้เกินเวลา</t>
  </si>
  <si>
    <t xml:space="preserve">             ข้อเสนอแนะอื่นๆ</t>
  </si>
  <si>
    <t xml:space="preserve">ควรใช้เวลาที่เหมาะสมในการจัดงาน และสไลด์การนำเสนอควรมีคุณภาพดีกว่านี้ เช่น เสียงไม่แตก มีความคมชัด </t>
  </si>
  <si>
    <t>จอแสดงภาพใหญ่ขึ้น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</si>
  <si>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</si>
  <si>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</si>
  <si>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t>คณะบริหารธุรกิจเศรษฐศาสตร์และการสื่อสาร</t>
  </si>
  <si>
    <t>สาขาวิชาการบริหารธุรกิจเศรษฐศาสตร์และการสื่อสาร</t>
  </si>
  <si>
    <t>คิดเป็นร้อยละ 40.53 รองลงมาได้แก่ ประกาศมหาวิทยาลัย คิดเป็นร้อยละ 31.85 และคณะที่สังกัด คิดเป็นร้อยละ 17.37</t>
  </si>
  <si>
    <t xml:space="preserve">ภายในห้องประชุมสูงที่สุด (ค่าฉลี่ย = 4.34) รองลงมาได้แก่ ความเหมาะสมของขนาดห้องประชุม (ค่าเฉลี่ย = 4.32) </t>
  </si>
  <si>
    <t xml:space="preserve">- 9 - 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</si>
  <si>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</si>
  <si>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</si>
  <si>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</si>
  <si>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ระยะเวลาเร็วเกินไปในการลงทะเบียน</t>
  </si>
  <si>
    <t>ควรแจ้งตารางปฐมนิเทศของคณะล่วงหน้า</t>
  </si>
  <si>
    <t>ควรมีป้ายแจ้งสถานที่อย่างชัดเจนมากกว่านี้</t>
  </si>
  <si>
    <t xml:space="preserve">       3. ข้อเสนอแนะอื่นๆ</t>
  </si>
  <si>
    <t>ควรปรับปรุงแอพพลิเคชั่นให้มีความเสถียรมากขึ้น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</si>
</sst>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68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b/>
      <sz val="20"/>
      <name val="Cordia New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i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i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8"/>
      <name val="Segoe UI"/>
      <family val="2"/>
    </font>
    <font>
      <b/>
      <u val="single"/>
      <sz val="16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i/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2" fontId="11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64" fillId="0" borderId="0" xfId="0" applyFont="1" applyFill="1" applyAlignment="1">
      <alignment horizontal="center"/>
    </xf>
    <xf numFmtId="0" fontId="64" fillId="0" borderId="1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9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202" fontId="8" fillId="19" borderId="10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2" fontId="8" fillId="0" borderId="19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17" xfId="0" applyFont="1" applyBorder="1" applyAlignment="1">
      <alignment/>
    </xf>
    <xf numFmtId="0" fontId="65" fillId="0" borderId="17" xfId="0" applyFont="1" applyFill="1" applyBorder="1" applyAlignment="1">
      <alignment horizontal="center"/>
    </xf>
    <xf numFmtId="2" fontId="65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" fontId="67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vertical="top"/>
    </xf>
    <xf numFmtId="2" fontId="21" fillId="0" borderId="0" xfId="0" applyNumberFormat="1" applyFont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338</xdr:row>
      <xdr:rowOff>66675</xdr:rowOff>
    </xdr:from>
    <xdr:to>
      <xdr:col>30</xdr:col>
      <xdr:colOff>0</xdr:colOff>
      <xdr:row>338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2593300" y="1030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340</xdr:row>
      <xdr:rowOff>66675</xdr:rowOff>
    </xdr:from>
    <xdr:to>
      <xdr:col>30</xdr:col>
      <xdr:colOff>0</xdr:colOff>
      <xdr:row>340</xdr:row>
      <xdr:rowOff>66675</xdr:rowOff>
    </xdr:to>
    <xdr:sp>
      <xdr:nvSpPr>
        <xdr:cNvPr id="2" name="Line 1"/>
        <xdr:cNvSpPr>
          <a:spLocks/>
        </xdr:cNvSpPr>
      </xdr:nvSpPr>
      <xdr:spPr>
        <a:xfrm>
          <a:off x="22593300" y="1036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347</xdr:row>
      <xdr:rowOff>66675</xdr:rowOff>
    </xdr:from>
    <xdr:to>
      <xdr:col>30</xdr:col>
      <xdr:colOff>0</xdr:colOff>
      <xdr:row>347</xdr:row>
      <xdr:rowOff>66675</xdr:rowOff>
    </xdr:to>
    <xdr:sp>
      <xdr:nvSpPr>
        <xdr:cNvPr id="3" name="Line 1"/>
        <xdr:cNvSpPr>
          <a:spLocks/>
        </xdr:cNvSpPr>
      </xdr:nvSpPr>
      <xdr:spPr>
        <a:xfrm>
          <a:off x="22593300" y="1058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349</xdr:row>
      <xdr:rowOff>66675</xdr:rowOff>
    </xdr:from>
    <xdr:to>
      <xdr:col>30</xdr:col>
      <xdr:colOff>0</xdr:colOff>
      <xdr:row>349</xdr:row>
      <xdr:rowOff>66675</xdr:rowOff>
    </xdr:to>
    <xdr:sp>
      <xdr:nvSpPr>
        <xdr:cNvPr id="4" name="Line 1"/>
        <xdr:cNvSpPr>
          <a:spLocks/>
        </xdr:cNvSpPr>
      </xdr:nvSpPr>
      <xdr:spPr>
        <a:xfrm>
          <a:off x="22593300" y="1064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351</xdr:row>
      <xdr:rowOff>66675</xdr:rowOff>
    </xdr:from>
    <xdr:to>
      <xdr:col>30</xdr:col>
      <xdr:colOff>0</xdr:colOff>
      <xdr:row>351</xdr:row>
      <xdr:rowOff>66675</xdr:rowOff>
    </xdr:to>
    <xdr:sp>
      <xdr:nvSpPr>
        <xdr:cNvPr id="5" name="Line 1"/>
        <xdr:cNvSpPr>
          <a:spLocks/>
        </xdr:cNvSpPr>
      </xdr:nvSpPr>
      <xdr:spPr>
        <a:xfrm>
          <a:off x="22593300" y="1070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356</xdr:row>
      <xdr:rowOff>66675</xdr:rowOff>
    </xdr:from>
    <xdr:to>
      <xdr:col>30</xdr:col>
      <xdr:colOff>0</xdr:colOff>
      <xdr:row>356</xdr:row>
      <xdr:rowOff>66675</xdr:rowOff>
    </xdr:to>
    <xdr:sp>
      <xdr:nvSpPr>
        <xdr:cNvPr id="6" name="Line 1"/>
        <xdr:cNvSpPr>
          <a:spLocks/>
        </xdr:cNvSpPr>
      </xdr:nvSpPr>
      <xdr:spPr>
        <a:xfrm>
          <a:off x="22593300" y="1085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361</xdr:row>
      <xdr:rowOff>66675</xdr:rowOff>
    </xdr:from>
    <xdr:to>
      <xdr:col>30</xdr:col>
      <xdr:colOff>0</xdr:colOff>
      <xdr:row>361</xdr:row>
      <xdr:rowOff>66675</xdr:rowOff>
    </xdr:to>
    <xdr:sp>
      <xdr:nvSpPr>
        <xdr:cNvPr id="7" name="Line 1"/>
        <xdr:cNvSpPr>
          <a:spLocks/>
        </xdr:cNvSpPr>
      </xdr:nvSpPr>
      <xdr:spPr>
        <a:xfrm>
          <a:off x="22593300" y="1100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364</xdr:row>
      <xdr:rowOff>66675</xdr:rowOff>
    </xdr:from>
    <xdr:to>
      <xdr:col>30</xdr:col>
      <xdr:colOff>0</xdr:colOff>
      <xdr:row>364</xdr:row>
      <xdr:rowOff>66675</xdr:rowOff>
    </xdr:to>
    <xdr:sp>
      <xdr:nvSpPr>
        <xdr:cNvPr id="8" name="Line 1"/>
        <xdr:cNvSpPr>
          <a:spLocks/>
        </xdr:cNvSpPr>
      </xdr:nvSpPr>
      <xdr:spPr>
        <a:xfrm>
          <a:off x="22593300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366</xdr:row>
      <xdr:rowOff>66675</xdr:rowOff>
    </xdr:from>
    <xdr:to>
      <xdr:col>30</xdr:col>
      <xdr:colOff>0</xdr:colOff>
      <xdr:row>366</xdr:row>
      <xdr:rowOff>66675</xdr:rowOff>
    </xdr:to>
    <xdr:sp>
      <xdr:nvSpPr>
        <xdr:cNvPr id="9" name="Line 1"/>
        <xdr:cNvSpPr>
          <a:spLocks/>
        </xdr:cNvSpPr>
      </xdr:nvSpPr>
      <xdr:spPr>
        <a:xfrm>
          <a:off x="22593300" y="1116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378</xdr:row>
      <xdr:rowOff>66675</xdr:rowOff>
    </xdr:from>
    <xdr:to>
      <xdr:col>30</xdr:col>
      <xdr:colOff>0</xdr:colOff>
      <xdr:row>378</xdr:row>
      <xdr:rowOff>66675</xdr:rowOff>
    </xdr:to>
    <xdr:sp>
      <xdr:nvSpPr>
        <xdr:cNvPr id="10" name="Line 1"/>
        <xdr:cNvSpPr>
          <a:spLocks/>
        </xdr:cNvSpPr>
      </xdr:nvSpPr>
      <xdr:spPr>
        <a:xfrm>
          <a:off x="22593300" y="1152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380</xdr:row>
      <xdr:rowOff>66675</xdr:rowOff>
    </xdr:from>
    <xdr:to>
      <xdr:col>30</xdr:col>
      <xdr:colOff>0</xdr:colOff>
      <xdr:row>380</xdr:row>
      <xdr:rowOff>66675</xdr:rowOff>
    </xdr:to>
    <xdr:sp>
      <xdr:nvSpPr>
        <xdr:cNvPr id="11" name="Line 1"/>
        <xdr:cNvSpPr>
          <a:spLocks/>
        </xdr:cNvSpPr>
      </xdr:nvSpPr>
      <xdr:spPr>
        <a:xfrm>
          <a:off x="22593300" y="1158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382</xdr:row>
      <xdr:rowOff>66675</xdr:rowOff>
    </xdr:from>
    <xdr:to>
      <xdr:col>30</xdr:col>
      <xdr:colOff>0</xdr:colOff>
      <xdr:row>382</xdr:row>
      <xdr:rowOff>66675</xdr:rowOff>
    </xdr:to>
    <xdr:sp>
      <xdr:nvSpPr>
        <xdr:cNvPr id="12" name="Line 1"/>
        <xdr:cNvSpPr>
          <a:spLocks/>
        </xdr:cNvSpPr>
      </xdr:nvSpPr>
      <xdr:spPr>
        <a:xfrm>
          <a:off x="22593300" y="1165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384</xdr:row>
      <xdr:rowOff>66675</xdr:rowOff>
    </xdr:from>
    <xdr:to>
      <xdr:col>30</xdr:col>
      <xdr:colOff>0</xdr:colOff>
      <xdr:row>384</xdr:row>
      <xdr:rowOff>66675</xdr:rowOff>
    </xdr:to>
    <xdr:sp>
      <xdr:nvSpPr>
        <xdr:cNvPr id="13" name="Line 1"/>
        <xdr:cNvSpPr>
          <a:spLocks/>
        </xdr:cNvSpPr>
      </xdr:nvSpPr>
      <xdr:spPr>
        <a:xfrm>
          <a:off x="22593300" y="1171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387</xdr:row>
      <xdr:rowOff>66675</xdr:rowOff>
    </xdr:from>
    <xdr:to>
      <xdr:col>30</xdr:col>
      <xdr:colOff>0</xdr:colOff>
      <xdr:row>387</xdr:row>
      <xdr:rowOff>66675</xdr:rowOff>
    </xdr:to>
    <xdr:sp>
      <xdr:nvSpPr>
        <xdr:cNvPr id="14" name="Line 1"/>
        <xdr:cNvSpPr>
          <a:spLocks/>
        </xdr:cNvSpPr>
      </xdr:nvSpPr>
      <xdr:spPr>
        <a:xfrm>
          <a:off x="22593300" y="1180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422</xdr:row>
      <xdr:rowOff>66675</xdr:rowOff>
    </xdr:from>
    <xdr:to>
      <xdr:col>30</xdr:col>
      <xdr:colOff>0</xdr:colOff>
      <xdr:row>422</xdr:row>
      <xdr:rowOff>66675</xdr:rowOff>
    </xdr:to>
    <xdr:sp>
      <xdr:nvSpPr>
        <xdr:cNvPr id="15" name="Line 1"/>
        <xdr:cNvSpPr>
          <a:spLocks/>
        </xdr:cNvSpPr>
      </xdr:nvSpPr>
      <xdr:spPr>
        <a:xfrm>
          <a:off x="22593300" y="1286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424</xdr:row>
      <xdr:rowOff>66675</xdr:rowOff>
    </xdr:from>
    <xdr:to>
      <xdr:col>30</xdr:col>
      <xdr:colOff>0</xdr:colOff>
      <xdr:row>424</xdr:row>
      <xdr:rowOff>66675</xdr:rowOff>
    </xdr:to>
    <xdr:sp>
      <xdr:nvSpPr>
        <xdr:cNvPr id="16" name="Line 1"/>
        <xdr:cNvSpPr>
          <a:spLocks/>
        </xdr:cNvSpPr>
      </xdr:nvSpPr>
      <xdr:spPr>
        <a:xfrm>
          <a:off x="22593300" y="1293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426</xdr:row>
      <xdr:rowOff>66675</xdr:rowOff>
    </xdr:from>
    <xdr:to>
      <xdr:col>30</xdr:col>
      <xdr:colOff>0</xdr:colOff>
      <xdr:row>426</xdr:row>
      <xdr:rowOff>66675</xdr:rowOff>
    </xdr:to>
    <xdr:sp>
      <xdr:nvSpPr>
        <xdr:cNvPr id="17" name="Line 1"/>
        <xdr:cNvSpPr>
          <a:spLocks/>
        </xdr:cNvSpPr>
      </xdr:nvSpPr>
      <xdr:spPr>
        <a:xfrm>
          <a:off x="22593300" y="1299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428</xdr:row>
      <xdr:rowOff>66675</xdr:rowOff>
    </xdr:from>
    <xdr:to>
      <xdr:col>30</xdr:col>
      <xdr:colOff>0</xdr:colOff>
      <xdr:row>428</xdr:row>
      <xdr:rowOff>66675</xdr:rowOff>
    </xdr:to>
    <xdr:sp>
      <xdr:nvSpPr>
        <xdr:cNvPr id="18" name="Line 1"/>
        <xdr:cNvSpPr>
          <a:spLocks/>
        </xdr:cNvSpPr>
      </xdr:nvSpPr>
      <xdr:spPr>
        <a:xfrm>
          <a:off x="22593300" y="1305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430</xdr:row>
      <xdr:rowOff>66675</xdr:rowOff>
    </xdr:from>
    <xdr:to>
      <xdr:col>30</xdr:col>
      <xdr:colOff>0</xdr:colOff>
      <xdr:row>430</xdr:row>
      <xdr:rowOff>66675</xdr:rowOff>
    </xdr:to>
    <xdr:sp>
      <xdr:nvSpPr>
        <xdr:cNvPr id="19" name="Line 1"/>
        <xdr:cNvSpPr>
          <a:spLocks/>
        </xdr:cNvSpPr>
      </xdr:nvSpPr>
      <xdr:spPr>
        <a:xfrm>
          <a:off x="22593300" y="1311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432</xdr:row>
      <xdr:rowOff>66675</xdr:rowOff>
    </xdr:from>
    <xdr:to>
      <xdr:col>30</xdr:col>
      <xdr:colOff>0</xdr:colOff>
      <xdr:row>432</xdr:row>
      <xdr:rowOff>66675</xdr:rowOff>
    </xdr:to>
    <xdr:sp>
      <xdr:nvSpPr>
        <xdr:cNvPr id="20" name="Line 1"/>
        <xdr:cNvSpPr>
          <a:spLocks/>
        </xdr:cNvSpPr>
      </xdr:nvSpPr>
      <xdr:spPr>
        <a:xfrm>
          <a:off x="22593300" y="1317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434</xdr:row>
      <xdr:rowOff>66675</xdr:rowOff>
    </xdr:from>
    <xdr:to>
      <xdr:col>30</xdr:col>
      <xdr:colOff>0</xdr:colOff>
      <xdr:row>434</xdr:row>
      <xdr:rowOff>66675</xdr:rowOff>
    </xdr:to>
    <xdr:sp>
      <xdr:nvSpPr>
        <xdr:cNvPr id="21" name="Line 1"/>
        <xdr:cNvSpPr>
          <a:spLocks/>
        </xdr:cNvSpPr>
      </xdr:nvSpPr>
      <xdr:spPr>
        <a:xfrm>
          <a:off x="22593300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436</xdr:row>
      <xdr:rowOff>66675</xdr:rowOff>
    </xdr:from>
    <xdr:to>
      <xdr:col>30</xdr:col>
      <xdr:colOff>0</xdr:colOff>
      <xdr:row>436</xdr:row>
      <xdr:rowOff>66675</xdr:rowOff>
    </xdr:to>
    <xdr:sp>
      <xdr:nvSpPr>
        <xdr:cNvPr id="22" name="Line 1"/>
        <xdr:cNvSpPr>
          <a:spLocks/>
        </xdr:cNvSpPr>
      </xdr:nvSpPr>
      <xdr:spPr>
        <a:xfrm>
          <a:off x="22593300" y="1329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438</xdr:row>
      <xdr:rowOff>66675</xdr:rowOff>
    </xdr:from>
    <xdr:to>
      <xdr:col>30</xdr:col>
      <xdr:colOff>0</xdr:colOff>
      <xdr:row>438</xdr:row>
      <xdr:rowOff>66675</xdr:rowOff>
    </xdr:to>
    <xdr:sp>
      <xdr:nvSpPr>
        <xdr:cNvPr id="23" name="Line 1"/>
        <xdr:cNvSpPr>
          <a:spLocks/>
        </xdr:cNvSpPr>
      </xdr:nvSpPr>
      <xdr:spPr>
        <a:xfrm>
          <a:off x="22593300" y="1335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440</xdr:row>
      <xdr:rowOff>66675</xdr:rowOff>
    </xdr:from>
    <xdr:to>
      <xdr:col>30</xdr:col>
      <xdr:colOff>0</xdr:colOff>
      <xdr:row>440</xdr:row>
      <xdr:rowOff>66675</xdr:rowOff>
    </xdr:to>
    <xdr:sp>
      <xdr:nvSpPr>
        <xdr:cNvPr id="24" name="Line 1"/>
        <xdr:cNvSpPr>
          <a:spLocks/>
        </xdr:cNvSpPr>
      </xdr:nvSpPr>
      <xdr:spPr>
        <a:xfrm>
          <a:off x="22593300" y="1341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442</xdr:row>
      <xdr:rowOff>66675</xdr:rowOff>
    </xdr:from>
    <xdr:to>
      <xdr:col>30</xdr:col>
      <xdr:colOff>0</xdr:colOff>
      <xdr:row>442</xdr:row>
      <xdr:rowOff>66675</xdr:rowOff>
    </xdr:to>
    <xdr:sp>
      <xdr:nvSpPr>
        <xdr:cNvPr id="25" name="Line 1"/>
        <xdr:cNvSpPr>
          <a:spLocks/>
        </xdr:cNvSpPr>
      </xdr:nvSpPr>
      <xdr:spPr>
        <a:xfrm>
          <a:off x="22593300" y="1347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444</xdr:row>
      <xdr:rowOff>66675</xdr:rowOff>
    </xdr:from>
    <xdr:to>
      <xdr:col>30</xdr:col>
      <xdr:colOff>0</xdr:colOff>
      <xdr:row>444</xdr:row>
      <xdr:rowOff>66675</xdr:rowOff>
    </xdr:to>
    <xdr:sp>
      <xdr:nvSpPr>
        <xdr:cNvPr id="26" name="Line 1"/>
        <xdr:cNvSpPr>
          <a:spLocks/>
        </xdr:cNvSpPr>
      </xdr:nvSpPr>
      <xdr:spPr>
        <a:xfrm>
          <a:off x="22593300" y="1353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446</xdr:row>
      <xdr:rowOff>66675</xdr:rowOff>
    </xdr:from>
    <xdr:to>
      <xdr:col>30</xdr:col>
      <xdr:colOff>0</xdr:colOff>
      <xdr:row>446</xdr:row>
      <xdr:rowOff>66675</xdr:rowOff>
    </xdr:to>
    <xdr:sp>
      <xdr:nvSpPr>
        <xdr:cNvPr id="27" name="Line 1"/>
        <xdr:cNvSpPr>
          <a:spLocks/>
        </xdr:cNvSpPr>
      </xdr:nvSpPr>
      <xdr:spPr>
        <a:xfrm>
          <a:off x="22593300" y="1360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448</xdr:row>
      <xdr:rowOff>66675</xdr:rowOff>
    </xdr:from>
    <xdr:to>
      <xdr:col>30</xdr:col>
      <xdr:colOff>0</xdr:colOff>
      <xdr:row>448</xdr:row>
      <xdr:rowOff>66675</xdr:rowOff>
    </xdr:to>
    <xdr:sp>
      <xdr:nvSpPr>
        <xdr:cNvPr id="28" name="Line 1"/>
        <xdr:cNvSpPr>
          <a:spLocks/>
        </xdr:cNvSpPr>
      </xdr:nvSpPr>
      <xdr:spPr>
        <a:xfrm>
          <a:off x="22593300" y="1366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450</xdr:row>
      <xdr:rowOff>66675</xdr:rowOff>
    </xdr:from>
    <xdr:to>
      <xdr:col>30</xdr:col>
      <xdr:colOff>0</xdr:colOff>
      <xdr:row>450</xdr:row>
      <xdr:rowOff>66675</xdr:rowOff>
    </xdr:to>
    <xdr:sp>
      <xdr:nvSpPr>
        <xdr:cNvPr id="29" name="Line 1"/>
        <xdr:cNvSpPr>
          <a:spLocks/>
        </xdr:cNvSpPr>
      </xdr:nvSpPr>
      <xdr:spPr>
        <a:xfrm>
          <a:off x="22593300" y="1372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452</xdr:row>
      <xdr:rowOff>66675</xdr:rowOff>
    </xdr:from>
    <xdr:to>
      <xdr:col>30</xdr:col>
      <xdr:colOff>0</xdr:colOff>
      <xdr:row>452</xdr:row>
      <xdr:rowOff>66675</xdr:rowOff>
    </xdr:to>
    <xdr:sp>
      <xdr:nvSpPr>
        <xdr:cNvPr id="30" name="Line 1"/>
        <xdr:cNvSpPr>
          <a:spLocks/>
        </xdr:cNvSpPr>
      </xdr:nvSpPr>
      <xdr:spPr>
        <a:xfrm>
          <a:off x="22593300" y="1378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454</xdr:row>
      <xdr:rowOff>66675</xdr:rowOff>
    </xdr:from>
    <xdr:to>
      <xdr:col>30</xdr:col>
      <xdr:colOff>0</xdr:colOff>
      <xdr:row>454</xdr:row>
      <xdr:rowOff>66675</xdr:rowOff>
    </xdr:to>
    <xdr:sp>
      <xdr:nvSpPr>
        <xdr:cNvPr id="31" name="Line 1"/>
        <xdr:cNvSpPr>
          <a:spLocks/>
        </xdr:cNvSpPr>
      </xdr:nvSpPr>
      <xdr:spPr>
        <a:xfrm>
          <a:off x="22593300" y="1384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456</xdr:row>
      <xdr:rowOff>66675</xdr:rowOff>
    </xdr:from>
    <xdr:to>
      <xdr:col>30</xdr:col>
      <xdr:colOff>0</xdr:colOff>
      <xdr:row>456</xdr:row>
      <xdr:rowOff>66675</xdr:rowOff>
    </xdr:to>
    <xdr:sp>
      <xdr:nvSpPr>
        <xdr:cNvPr id="32" name="Line 1"/>
        <xdr:cNvSpPr>
          <a:spLocks/>
        </xdr:cNvSpPr>
      </xdr:nvSpPr>
      <xdr:spPr>
        <a:xfrm>
          <a:off x="22593300" y="1390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458</xdr:row>
      <xdr:rowOff>66675</xdr:rowOff>
    </xdr:from>
    <xdr:to>
      <xdr:col>30</xdr:col>
      <xdr:colOff>0</xdr:colOff>
      <xdr:row>458</xdr:row>
      <xdr:rowOff>66675</xdr:rowOff>
    </xdr:to>
    <xdr:sp>
      <xdr:nvSpPr>
        <xdr:cNvPr id="33" name="Line 1"/>
        <xdr:cNvSpPr>
          <a:spLocks/>
        </xdr:cNvSpPr>
      </xdr:nvSpPr>
      <xdr:spPr>
        <a:xfrm>
          <a:off x="22593300" y="1396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460</xdr:row>
      <xdr:rowOff>66675</xdr:rowOff>
    </xdr:from>
    <xdr:to>
      <xdr:col>30</xdr:col>
      <xdr:colOff>0</xdr:colOff>
      <xdr:row>460</xdr:row>
      <xdr:rowOff>66675</xdr:rowOff>
    </xdr:to>
    <xdr:sp>
      <xdr:nvSpPr>
        <xdr:cNvPr id="34" name="Line 1"/>
        <xdr:cNvSpPr>
          <a:spLocks/>
        </xdr:cNvSpPr>
      </xdr:nvSpPr>
      <xdr:spPr>
        <a:xfrm>
          <a:off x="22593300" y="1402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462</xdr:row>
      <xdr:rowOff>66675</xdr:rowOff>
    </xdr:from>
    <xdr:to>
      <xdr:col>30</xdr:col>
      <xdr:colOff>0</xdr:colOff>
      <xdr:row>462</xdr:row>
      <xdr:rowOff>66675</xdr:rowOff>
    </xdr:to>
    <xdr:sp>
      <xdr:nvSpPr>
        <xdr:cNvPr id="35" name="Line 1"/>
        <xdr:cNvSpPr>
          <a:spLocks/>
        </xdr:cNvSpPr>
      </xdr:nvSpPr>
      <xdr:spPr>
        <a:xfrm>
          <a:off x="22593300" y="1408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464</xdr:row>
      <xdr:rowOff>66675</xdr:rowOff>
    </xdr:from>
    <xdr:to>
      <xdr:col>30</xdr:col>
      <xdr:colOff>0</xdr:colOff>
      <xdr:row>464</xdr:row>
      <xdr:rowOff>66675</xdr:rowOff>
    </xdr:to>
    <xdr:sp>
      <xdr:nvSpPr>
        <xdr:cNvPr id="36" name="Line 1"/>
        <xdr:cNvSpPr>
          <a:spLocks/>
        </xdr:cNvSpPr>
      </xdr:nvSpPr>
      <xdr:spPr>
        <a:xfrm>
          <a:off x="22593300" y="1414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466</xdr:row>
      <xdr:rowOff>66675</xdr:rowOff>
    </xdr:from>
    <xdr:to>
      <xdr:col>30</xdr:col>
      <xdr:colOff>0</xdr:colOff>
      <xdr:row>466</xdr:row>
      <xdr:rowOff>66675</xdr:rowOff>
    </xdr:to>
    <xdr:sp>
      <xdr:nvSpPr>
        <xdr:cNvPr id="37" name="Line 1"/>
        <xdr:cNvSpPr>
          <a:spLocks/>
        </xdr:cNvSpPr>
      </xdr:nvSpPr>
      <xdr:spPr>
        <a:xfrm>
          <a:off x="22593300" y="1421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468</xdr:row>
      <xdr:rowOff>66675</xdr:rowOff>
    </xdr:from>
    <xdr:to>
      <xdr:col>30</xdr:col>
      <xdr:colOff>0</xdr:colOff>
      <xdr:row>468</xdr:row>
      <xdr:rowOff>66675</xdr:rowOff>
    </xdr:to>
    <xdr:sp>
      <xdr:nvSpPr>
        <xdr:cNvPr id="38" name="Line 1"/>
        <xdr:cNvSpPr>
          <a:spLocks/>
        </xdr:cNvSpPr>
      </xdr:nvSpPr>
      <xdr:spPr>
        <a:xfrm>
          <a:off x="22593300" y="1427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470</xdr:row>
      <xdr:rowOff>66675</xdr:rowOff>
    </xdr:from>
    <xdr:to>
      <xdr:col>30</xdr:col>
      <xdr:colOff>0</xdr:colOff>
      <xdr:row>470</xdr:row>
      <xdr:rowOff>66675</xdr:rowOff>
    </xdr:to>
    <xdr:sp>
      <xdr:nvSpPr>
        <xdr:cNvPr id="39" name="Line 1"/>
        <xdr:cNvSpPr>
          <a:spLocks/>
        </xdr:cNvSpPr>
      </xdr:nvSpPr>
      <xdr:spPr>
        <a:xfrm>
          <a:off x="22593300" y="1433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472</xdr:row>
      <xdr:rowOff>66675</xdr:rowOff>
    </xdr:from>
    <xdr:to>
      <xdr:col>30</xdr:col>
      <xdr:colOff>0</xdr:colOff>
      <xdr:row>472</xdr:row>
      <xdr:rowOff>66675</xdr:rowOff>
    </xdr:to>
    <xdr:sp>
      <xdr:nvSpPr>
        <xdr:cNvPr id="40" name="Line 1"/>
        <xdr:cNvSpPr>
          <a:spLocks/>
        </xdr:cNvSpPr>
      </xdr:nvSpPr>
      <xdr:spPr>
        <a:xfrm>
          <a:off x="22593300" y="1439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474</xdr:row>
      <xdr:rowOff>66675</xdr:rowOff>
    </xdr:from>
    <xdr:to>
      <xdr:col>30</xdr:col>
      <xdr:colOff>0</xdr:colOff>
      <xdr:row>474</xdr:row>
      <xdr:rowOff>66675</xdr:rowOff>
    </xdr:to>
    <xdr:sp>
      <xdr:nvSpPr>
        <xdr:cNvPr id="41" name="Line 1"/>
        <xdr:cNvSpPr>
          <a:spLocks/>
        </xdr:cNvSpPr>
      </xdr:nvSpPr>
      <xdr:spPr>
        <a:xfrm>
          <a:off x="22593300" y="1445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476</xdr:row>
      <xdr:rowOff>66675</xdr:rowOff>
    </xdr:from>
    <xdr:to>
      <xdr:col>30</xdr:col>
      <xdr:colOff>0</xdr:colOff>
      <xdr:row>476</xdr:row>
      <xdr:rowOff>66675</xdr:rowOff>
    </xdr:to>
    <xdr:sp>
      <xdr:nvSpPr>
        <xdr:cNvPr id="42" name="Line 1"/>
        <xdr:cNvSpPr>
          <a:spLocks/>
        </xdr:cNvSpPr>
      </xdr:nvSpPr>
      <xdr:spPr>
        <a:xfrm>
          <a:off x="22593300" y="1451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478</xdr:row>
      <xdr:rowOff>66675</xdr:rowOff>
    </xdr:from>
    <xdr:to>
      <xdr:col>30</xdr:col>
      <xdr:colOff>0</xdr:colOff>
      <xdr:row>478</xdr:row>
      <xdr:rowOff>66675</xdr:rowOff>
    </xdr:to>
    <xdr:sp>
      <xdr:nvSpPr>
        <xdr:cNvPr id="43" name="Line 1"/>
        <xdr:cNvSpPr>
          <a:spLocks/>
        </xdr:cNvSpPr>
      </xdr:nvSpPr>
      <xdr:spPr>
        <a:xfrm>
          <a:off x="22593300" y="1457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480</xdr:row>
      <xdr:rowOff>66675</xdr:rowOff>
    </xdr:from>
    <xdr:to>
      <xdr:col>30</xdr:col>
      <xdr:colOff>0</xdr:colOff>
      <xdr:row>480</xdr:row>
      <xdr:rowOff>66675</xdr:rowOff>
    </xdr:to>
    <xdr:sp>
      <xdr:nvSpPr>
        <xdr:cNvPr id="44" name="Line 1"/>
        <xdr:cNvSpPr>
          <a:spLocks/>
        </xdr:cNvSpPr>
      </xdr:nvSpPr>
      <xdr:spPr>
        <a:xfrm>
          <a:off x="22593300" y="1463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482</xdr:row>
      <xdr:rowOff>66675</xdr:rowOff>
    </xdr:from>
    <xdr:to>
      <xdr:col>30</xdr:col>
      <xdr:colOff>0</xdr:colOff>
      <xdr:row>482</xdr:row>
      <xdr:rowOff>66675</xdr:rowOff>
    </xdr:to>
    <xdr:sp>
      <xdr:nvSpPr>
        <xdr:cNvPr id="45" name="Line 1"/>
        <xdr:cNvSpPr>
          <a:spLocks/>
        </xdr:cNvSpPr>
      </xdr:nvSpPr>
      <xdr:spPr>
        <a:xfrm>
          <a:off x="22593300" y="1469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484</xdr:row>
      <xdr:rowOff>66675</xdr:rowOff>
    </xdr:from>
    <xdr:to>
      <xdr:col>30</xdr:col>
      <xdr:colOff>0</xdr:colOff>
      <xdr:row>484</xdr:row>
      <xdr:rowOff>66675</xdr:rowOff>
    </xdr:to>
    <xdr:sp>
      <xdr:nvSpPr>
        <xdr:cNvPr id="46" name="Line 1"/>
        <xdr:cNvSpPr>
          <a:spLocks/>
        </xdr:cNvSpPr>
      </xdr:nvSpPr>
      <xdr:spPr>
        <a:xfrm>
          <a:off x="22593300" y="1475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486</xdr:row>
      <xdr:rowOff>66675</xdr:rowOff>
    </xdr:from>
    <xdr:to>
      <xdr:col>30</xdr:col>
      <xdr:colOff>0</xdr:colOff>
      <xdr:row>486</xdr:row>
      <xdr:rowOff>66675</xdr:rowOff>
    </xdr:to>
    <xdr:sp>
      <xdr:nvSpPr>
        <xdr:cNvPr id="47" name="Line 1"/>
        <xdr:cNvSpPr>
          <a:spLocks/>
        </xdr:cNvSpPr>
      </xdr:nvSpPr>
      <xdr:spPr>
        <a:xfrm>
          <a:off x="22593300" y="1481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488</xdr:row>
      <xdr:rowOff>66675</xdr:rowOff>
    </xdr:from>
    <xdr:to>
      <xdr:col>30</xdr:col>
      <xdr:colOff>0</xdr:colOff>
      <xdr:row>488</xdr:row>
      <xdr:rowOff>66675</xdr:rowOff>
    </xdr:to>
    <xdr:sp>
      <xdr:nvSpPr>
        <xdr:cNvPr id="48" name="Line 1"/>
        <xdr:cNvSpPr>
          <a:spLocks/>
        </xdr:cNvSpPr>
      </xdr:nvSpPr>
      <xdr:spPr>
        <a:xfrm>
          <a:off x="22593300" y="1488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490</xdr:row>
      <xdr:rowOff>66675</xdr:rowOff>
    </xdr:from>
    <xdr:to>
      <xdr:col>30</xdr:col>
      <xdr:colOff>0</xdr:colOff>
      <xdr:row>490</xdr:row>
      <xdr:rowOff>66675</xdr:rowOff>
    </xdr:to>
    <xdr:sp>
      <xdr:nvSpPr>
        <xdr:cNvPr id="49" name="Line 1"/>
        <xdr:cNvSpPr>
          <a:spLocks/>
        </xdr:cNvSpPr>
      </xdr:nvSpPr>
      <xdr:spPr>
        <a:xfrm>
          <a:off x="22593300" y="1494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492</xdr:row>
      <xdr:rowOff>66675</xdr:rowOff>
    </xdr:from>
    <xdr:to>
      <xdr:col>30</xdr:col>
      <xdr:colOff>0</xdr:colOff>
      <xdr:row>492</xdr:row>
      <xdr:rowOff>66675</xdr:rowOff>
    </xdr:to>
    <xdr:sp>
      <xdr:nvSpPr>
        <xdr:cNvPr id="50" name="Line 1"/>
        <xdr:cNvSpPr>
          <a:spLocks/>
        </xdr:cNvSpPr>
      </xdr:nvSpPr>
      <xdr:spPr>
        <a:xfrm>
          <a:off x="22593300" y="1500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494</xdr:row>
      <xdr:rowOff>66675</xdr:rowOff>
    </xdr:from>
    <xdr:to>
      <xdr:col>30</xdr:col>
      <xdr:colOff>0</xdr:colOff>
      <xdr:row>494</xdr:row>
      <xdr:rowOff>66675</xdr:rowOff>
    </xdr:to>
    <xdr:sp>
      <xdr:nvSpPr>
        <xdr:cNvPr id="51" name="Line 1"/>
        <xdr:cNvSpPr>
          <a:spLocks/>
        </xdr:cNvSpPr>
      </xdr:nvSpPr>
      <xdr:spPr>
        <a:xfrm>
          <a:off x="22593300" y="1506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496</xdr:row>
      <xdr:rowOff>66675</xdr:rowOff>
    </xdr:from>
    <xdr:to>
      <xdr:col>30</xdr:col>
      <xdr:colOff>0</xdr:colOff>
      <xdr:row>496</xdr:row>
      <xdr:rowOff>66675</xdr:rowOff>
    </xdr:to>
    <xdr:sp>
      <xdr:nvSpPr>
        <xdr:cNvPr id="52" name="Line 1"/>
        <xdr:cNvSpPr>
          <a:spLocks/>
        </xdr:cNvSpPr>
      </xdr:nvSpPr>
      <xdr:spPr>
        <a:xfrm>
          <a:off x="22593300" y="1512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498</xdr:row>
      <xdr:rowOff>66675</xdr:rowOff>
    </xdr:from>
    <xdr:to>
      <xdr:col>30</xdr:col>
      <xdr:colOff>0</xdr:colOff>
      <xdr:row>498</xdr:row>
      <xdr:rowOff>66675</xdr:rowOff>
    </xdr:to>
    <xdr:sp>
      <xdr:nvSpPr>
        <xdr:cNvPr id="53" name="Line 1"/>
        <xdr:cNvSpPr>
          <a:spLocks/>
        </xdr:cNvSpPr>
      </xdr:nvSpPr>
      <xdr:spPr>
        <a:xfrm>
          <a:off x="22593300" y="1518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500</xdr:row>
      <xdr:rowOff>66675</xdr:rowOff>
    </xdr:from>
    <xdr:to>
      <xdr:col>30</xdr:col>
      <xdr:colOff>0</xdr:colOff>
      <xdr:row>500</xdr:row>
      <xdr:rowOff>66675</xdr:rowOff>
    </xdr:to>
    <xdr:sp>
      <xdr:nvSpPr>
        <xdr:cNvPr id="54" name="Line 1"/>
        <xdr:cNvSpPr>
          <a:spLocks/>
        </xdr:cNvSpPr>
      </xdr:nvSpPr>
      <xdr:spPr>
        <a:xfrm>
          <a:off x="22593300" y="1524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502</xdr:row>
      <xdr:rowOff>66675</xdr:rowOff>
    </xdr:from>
    <xdr:to>
      <xdr:col>30</xdr:col>
      <xdr:colOff>0</xdr:colOff>
      <xdr:row>502</xdr:row>
      <xdr:rowOff>66675</xdr:rowOff>
    </xdr:to>
    <xdr:sp>
      <xdr:nvSpPr>
        <xdr:cNvPr id="55" name="Line 1"/>
        <xdr:cNvSpPr>
          <a:spLocks/>
        </xdr:cNvSpPr>
      </xdr:nvSpPr>
      <xdr:spPr>
        <a:xfrm>
          <a:off x="22593300" y="1530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504</xdr:row>
      <xdr:rowOff>66675</xdr:rowOff>
    </xdr:from>
    <xdr:to>
      <xdr:col>30</xdr:col>
      <xdr:colOff>0</xdr:colOff>
      <xdr:row>504</xdr:row>
      <xdr:rowOff>66675</xdr:rowOff>
    </xdr:to>
    <xdr:sp>
      <xdr:nvSpPr>
        <xdr:cNvPr id="56" name="Line 1"/>
        <xdr:cNvSpPr>
          <a:spLocks/>
        </xdr:cNvSpPr>
      </xdr:nvSpPr>
      <xdr:spPr>
        <a:xfrm>
          <a:off x="22593300" y="1536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506</xdr:row>
      <xdr:rowOff>66675</xdr:rowOff>
    </xdr:from>
    <xdr:to>
      <xdr:col>30</xdr:col>
      <xdr:colOff>0</xdr:colOff>
      <xdr:row>506</xdr:row>
      <xdr:rowOff>66675</xdr:rowOff>
    </xdr:to>
    <xdr:sp>
      <xdr:nvSpPr>
        <xdr:cNvPr id="57" name="Line 1"/>
        <xdr:cNvSpPr>
          <a:spLocks/>
        </xdr:cNvSpPr>
      </xdr:nvSpPr>
      <xdr:spPr>
        <a:xfrm>
          <a:off x="22593300" y="1542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508</xdr:row>
      <xdr:rowOff>66675</xdr:rowOff>
    </xdr:from>
    <xdr:to>
      <xdr:col>30</xdr:col>
      <xdr:colOff>0</xdr:colOff>
      <xdr:row>508</xdr:row>
      <xdr:rowOff>66675</xdr:rowOff>
    </xdr:to>
    <xdr:sp>
      <xdr:nvSpPr>
        <xdr:cNvPr id="58" name="Line 1"/>
        <xdr:cNvSpPr>
          <a:spLocks/>
        </xdr:cNvSpPr>
      </xdr:nvSpPr>
      <xdr:spPr>
        <a:xfrm>
          <a:off x="22593300" y="1549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510</xdr:row>
      <xdr:rowOff>66675</xdr:rowOff>
    </xdr:from>
    <xdr:to>
      <xdr:col>30</xdr:col>
      <xdr:colOff>0</xdr:colOff>
      <xdr:row>510</xdr:row>
      <xdr:rowOff>66675</xdr:rowOff>
    </xdr:to>
    <xdr:sp>
      <xdr:nvSpPr>
        <xdr:cNvPr id="59" name="Line 1"/>
        <xdr:cNvSpPr>
          <a:spLocks/>
        </xdr:cNvSpPr>
      </xdr:nvSpPr>
      <xdr:spPr>
        <a:xfrm>
          <a:off x="22593300" y="1555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512</xdr:row>
      <xdr:rowOff>66675</xdr:rowOff>
    </xdr:from>
    <xdr:to>
      <xdr:col>30</xdr:col>
      <xdr:colOff>0</xdr:colOff>
      <xdr:row>512</xdr:row>
      <xdr:rowOff>66675</xdr:rowOff>
    </xdr:to>
    <xdr:sp>
      <xdr:nvSpPr>
        <xdr:cNvPr id="60" name="Line 1"/>
        <xdr:cNvSpPr>
          <a:spLocks/>
        </xdr:cNvSpPr>
      </xdr:nvSpPr>
      <xdr:spPr>
        <a:xfrm>
          <a:off x="22593300" y="1561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514</xdr:row>
      <xdr:rowOff>66675</xdr:rowOff>
    </xdr:from>
    <xdr:to>
      <xdr:col>30</xdr:col>
      <xdr:colOff>0</xdr:colOff>
      <xdr:row>514</xdr:row>
      <xdr:rowOff>66675</xdr:rowOff>
    </xdr:to>
    <xdr:sp>
      <xdr:nvSpPr>
        <xdr:cNvPr id="61" name="Line 1"/>
        <xdr:cNvSpPr>
          <a:spLocks/>
        </xdr:cNvSpPr>
      </xdr:nvSpPr>
      <xdr:spPr>
        <a:xfrm>
          <a:off x="22593300" y="1567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516</xdr:row>
      <xdr:rowOff>66675</xdr:rowOff>
    </xdr:from>
    <xdr:to>
      <xdr:col>30</xdr:col>
      <xdr:colOff>0</xdr:colOff>
      <xdr:row>516</xdr:row>
      <xdr:rowOff>66675</xdr:rowOff>
    </xdr:to>
    <xdr:sp>
      <xdr:nvSpPr>
        <xdr:cNvPr id="62" name="Line 1"/>
        <xdr:cNvSpPr>
          <a:spLocks/>
        </xdr:cNvSpPr>
      </xdr:nvSpPr>
      <xdr:spPr>
        <a:xfrm>
          <a:off x="22593300" y="1573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518</xdr:row>
      <xdr:rowOff>66675</xdr:rowOff>
    </xdr:from>
    <xdr:to>
      <xdr:col>30</xdr:col>
      <xdr:colOff>0</xdr:colOff>
      <xdr:row>518</xdr:row>
      <xdr:rowOff>66675</xdr:rowOff>
    </xdr:to>
    <xdr:sp>
      <xdr:nvSpPr>
        <xdr:cNvPr id="63" name="Line 1"/>
        <xdr:cNvSpPr>
          <a:spLocks/>
        </xdr:cNvSpPr>
      </xdr:nvSpPr>
      <xdr:spPr>
        <a:xfrm>
          <a:off x="22593300" y="1579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520</xdr:row>
      <xdr:rowOff>66675</xdr:rowOff>
    </xdr:from>
    <xdr:to>
      <xdr:col>30</xdr:col>
      <xdr:colOff>0</xdr:colOff>
      <xdr:row>520</xdr:row>
      <xdr:rowOff>66675</xdr:rowOff>
    </xdr:to>
    <xdr:sp>
      <xdr:nvSpPr>
        <xdr:cNvPr id="64" name="Line 1"/>
        <xdr:cNvSpPr>
          <a:spLocks/>
        </xdr:cNvSpPr>
      </xdr:nvSpPr>
      <xdr:spPr>
        <a:xfrm>
          <a:off x="22593300" y="1585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522</xdr:row>
      <xdr:rowOff>66675</xdr:rowOff>
    </xdr:from>
    <xdr:to>
      <xdr:col>30</xdr:col>
      <xdr:colOff>0</xdr:colOff>
      <xdr:row>522</xdr:row>
      <xdr:rowOff>66675</xdr:rowOff>
    </xdr:to>
    <xdr:sp>
      <xdr:nvSpPr>
        <xdr:cNvPr id="65" name="Line 1"/>
        <xdr:cNvSpPr>
          <a:spLocks/>
        </xdr:cNvSpPr>
      </xdr:nvSpPr>
      <xdr:spPr>
        <a:xfrm>
          <a:off x="22593300" y="1591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524</xdr:row>
      <xdr:rowOff>66675</xdr:rowOff>
    </xdr:from>
    <xdr:to>
      <xdr:col>30</xdr:col>
      <xdr:colOff>0</xdr:colOff>
      <xdr:row>524</xdr:row>
      <xdr:rowOff>66675</xdr:rowOff>
    </xdr:to>
    <xdr:sp>
      <xdr:nvSpPr>
        <xdr:cNvPr id="66" name="Line 1"/>
        <xdr:cNvSpPr>
          <a:spLocks/>
        </xdr:cNvSpPr>
      </xdr:nvSpPr>
      <xdr:spPr>
        <a:xfrm>
          <a:off x="22593300" y="1597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526</xdr:row>
      <xdr:rowOff>66675</xdr:rowOff>
    </xdr:from>
    <xdr:to>
      <xdr:col>30</xdr:col>
      <xdr:colOff>0</xdr:colOff>
      <xdr:row>526</xdr:row>
      <xdr:rowOff>66675</xdr:rowOff>
    </xdr:to>
    <xdr:sp>
      <xdr:nvSpPr>
        <xdr:cNvPr id="67" name="Line 1"/>
        <xdr:cNvSpPr>
          <a:spLocks/>
        </xdr:cNvSpPr>
      </xdr:nvSpPr>
      <xdr:spPr>
        <a:xfrm>
          <a:off x="22593300" y="1603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528</xdr:row>
      <xdr:rowOff>66675</xdr:rowOff>
    </xdr:from>
    <xdr:to>
      <xdr:col>30</xdr:col>
      <xdr:colOff>0</xdr:colOff>
      <xdr:row>528</xdr:row>
      <xdr:rowOff>66675</xdr:rowOff>
    </xdr:to>
    <xdr:sp>
      <xdr:nvSpPr>
        <xdr:cNvPr id="68" name="Line 1"/>
        <xdr:cNvSpPr>
          <a:spLocks/>
        </xdr:cNvSpPr>
      </xdr:nvSpPr>
      <xdr:spPr>
        <a:xfrm>
          <a:off x="22593300" y="1610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530</xdr:row>
      <xdr:rowOff>66675</xdr:rowOff>
    </xdr:from>
    <xdr:to>
      <xdr:col>30</xdr:col>
      <xdr:colOff>0</xdr:colOff>
      <xdr:row>530</xdr:row>
      <xdr:rowOff>66675</xdr:rowOff>
    </xdr:to>
    <xdr:sp>
      <xdr:nvSpPr>
        <xdr:cNvPr id="69" name="Line 1"/>
        <xdr:cNvSpPr>
          <a:spLocks/>
        </xdr:cNvSpPr>
      </xdr:nvSpPr>
      <xdr:spPr>
        <a:xfrm>
          <a:off x="22593300" y="1616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532</xdr:row>
      <xdr:rowOff>66675</xdr:rowOff>
    </xdr:from>
    <xdr:to>
      <xdr:col>30</xdr:col>
      <xdr:colOff>0</xdr:colOff>
      <xdr:row>532</xdr:row>
      <xdr:rowOff>66675</xdr:rowOff>
    </xdr:to>
    <xdr:sp>
      <xdr:nvSpPr>
        <xdr:cNvPr id="70" name="Line 1"/>
        <xdr:cNvSpPr>
          <a:spLocks/>
        </xdr:cNvSpPr>
      </xdr:nvSpPr>
      <xdr:spPr>
        <a:xfrm>
          <a:off x="22593300" y="1622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534</xdr:row>
      <xdr:rowOff>66675</xdr:rowOff>
    </xdr:from>
    <xdr:to>
      <xdr:col>30</xdr:col>
      <xdr:colOff>0</xdr:colOff>
      <xdr:row>534</xdr:row>
      <xdr:rowOff>66675</xdr:rowOff>
    </xdr:to>
    <xdr:sp>
      <xdr:nvSpPr>
        <xdr:cNvPr id="71" name="Line 1"/>
        <xdr:cNvSpPr>
          <a:spLocks/>
        </xdr:cNvSpPr>
      </xdr:nvSpPr>
      <xdr:spPr>
        <a:xfrm>
          <a:off x="22593300" y="1628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536</xdr:row>
      <xdr:rowOff>66675</xdr:rowOff>
    </xdr:from>
    <xdr:to>
      <xdr:col>30</xdr:col>
      <xdr:colOff>0</xdr:colOff>
      <xdr:row>536</xdr:row>
      <xdr:rowOff>66675</xdr:rowOff>
    </xdr:to>
    <xdr:sp>
      <xdr:nvSpPr>
        <xdr:cNvPr id="72" name="Line 1"/>
        <xdr:cNvSpPr>
          <a:spLocks/>
        </xdr:cNvSpPr>
      </xdr:nvSpPr>
      <xdr:spPr>
        <a:xfrm>
          <a:off x="22593300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538</xdr:row>
      <xdr:rowOff>66675</xdr:rowOff>
    </xdr:from>
    <xdr:to>
      <xdr:col>30</xdr:col>
      <xdr:colOff>0</xdr:colOff>
      <xdr:row>538</xdr:row>
      <xdr:rowOff>66675</xdr:rowOff>
    </xdr:to>
    <xdr:sp>
      <xdr:nvSpPr>
        <xdr:cNvPr id="73" name="Line 1"/>
        <xdr:cNvSpPr>
          <a:spLocks/>
        </xdr:cNvSpPr>
      </xdr:nvSpPr>
      <xdr:spPr>
        <a:xfrm>
          <a:off x="22593300" y="1640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540</xdr:row>
      <xdr:rowOff>66675</xdr:rowOff>
    </xdr:from>
    <xdr:to>
      <xdr:col>30</xdr:col>
      <xdr:colOff>0</xdr:colOff>
      <xdr:row>540</xdr:row>
      <xdr:rowOff>66675</xdr:rowOff>
    </xdr:to>
    <xdr:sp>
      <xdr:nvSpPr>
        <xdr:cNvPr id="74" name="Line 1"/>
        <xdr:cNvSpPr>
          <a:spLocks/>
        </xdr:cNvSpPr>
      </xdr:nvSpPr>
      <xdr:spPr>
        <a:xfrm>
          <a:off x="22593300" y="1646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542</xdr:row>
      <xdr:rowOff>66675</xdr:rowOff>
    </xdr:from>
    <xdr:to>
      <xdr:col>30</xdr:col>
      <xdr:colOff>0</xdr:colOff>
      <xdr:row>542</xdr:row>
      <xdr:rowOff>66675</xdr:rowOff>
    </xdr:to>
    <xdr:sp>
      <xdr:nvSpPr>
        <xdr:cNvPr id="75" name="Line 1"/>
        <xdr:cNvSpPr>
          <a:spLocks/>
        </xdr:cNvSpPr>
      </xdr:nvSpPr>
      <xdr:spPr>
        <a:xfrm>
          <a:off x="22593300" y="1652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544</xdr:row>
      <xdr:rowOff>66675</xdr:rowOff>
    </xdr:from>
    <xdr:to>
      <xdr:col>30</xdr:col>
      <xdr:colOff>0</xdr:colOff>
      <xdr:row>544</xdr:row>
      <xdr:rowOff>66675</xdr:rowOff>
    </xdr:to>
    <xdr:sp>
      <xdr:nvSpPr>
        <xdr:cNvPr id="76" name="Line 1"/>
        <xdr:cNvSpPr>
          <a:spLocks/>
        </xdr:cNvSpPr>
      </xdr:nvSpPr>
      <xdr:spPr>
        <a:xfrm>
          <a:off x="22593300" y="1658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546</xdr:row>
      <xdr:rowOff>66675</xdr:rowOff>
    </xdr:from>
    <xdr:to>
      <xdr:col>30</xdr:col>
      <xdr:colOff>0</xdr:colOff>
      <xdr:row>546</xdr:row>
      <xdr:rowOff>66675</xdr:rowOff>
    </xdr:to>
    <xdr:sp>
      <xdr:nvSpPr>
        <xdr:cNvPr id="77" name="Line 1"/>
        <xdr:cNvSpPr>
          <a:spLocks/>
        </xdr:cNvSpPr>
      </xdr:nvSpPr>
      <xdr:spPr>
        <a:xfrm>
          <a:off x="22593300" y="1664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548</xdr:row>
      <xdr:rowOff>66675</xdr:rowOff>
    </xdr:from>
    <xdr:to>
      <xdr:col>30</xdr:col>
      <xdr:colOff>0</xdr:colOff>
      <xdr:row>548</xdr:row>
      <xdr:rowOff>66675</xdr:rowOff>
    </xdr:to>
    <xdr:sp>
      <xdr:nvSpPr>
        <xdr:cNvPr id="78" name="Line 1"/>
        <xdr:cNvSpPr>
          <a:spLocks/>
        </xdr:cNvSpPr>
      </xdr:nvSpPr>
      <xdr:spPr>
        <a:xfrm>
          <a:off x="22593300" y="1670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550</xdr:row>
      <xdr:rowOff>66675</xdr:rowOff>
    </xdr:from>
    <xdr:to>
      <xdr:col>30</xdr:col>
      <xdr:colOff>0</xdr:colOff>
      <xdr:row>550</xdr:row>
      <xdr:rowOff>66675</xdr:rowOff>
    </xdr:to>
    <xdr:sp>
      <xdr:nvSpPr>
        <xdr:cNvPr id="79" name="Line 1"/>
        <xdr:cNvSpPr>
          <a:spLocks/>
        </xdr:cNvSpPr>
      </xdr:nvSpPr>
      <xdr:spPr>
        <a:xfrm>
          <a:off x="22593300" y="1677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552</xdr:row>
      <xdr:rowOff>66675</xdr:rowOff>
    </xdr:from>
    <xdr:to>
      <xdr:col>30</xdr:col>
      <xdr:colOff>0</xdr:colOff>
      <xdr:row>552</xdr:row>
      <xdr:rowOff>66675</xdr:rowOff>
    </xdr:to>
    <xdr:sp>
      <xdr:nvSpPr>
        <xdr:cNvPr id="80" name="Line 1"/>
        <xdr:cNvSpPr>
          <a:spLocks/>
        </xdr:cNvSpPr>
      </xdr:nvSpPr>
      <xdr:spPr>
        <a:xfrm>
          <a:off x="22593300" y="1683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554</xdr:row>
      <xdr:rowOff>66675</xdr:rowOff>
    </xdr:from>
    <xdr:to>
      <xdr:col>30</xdr:col>
      <xdr:colOff>0</xdr:colOff>
      <xdr:row>554</xdr:row>
      <xdr:rowOff>66675</xdr:rowOff>
    </xdr:to>
    <xdr:sp>
      <xdr:nvSpPr>
        <xdr:cNvPr id="81" name="Line 1"/>
        <xdr:cNvSpPr>
          <a:spLocks/>
        </xdr:cNvSpPr>
      </xdr:nvSpPr>
      <xdr:spPr>
        <a:xfrm>
          <a:off x="22593300" y="1689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556</xdr:row>
      <xdr:rowOff>66675</xdr:rowOff>
    </xdr:from>
    <xdr:to>
      <xdr:col>30</xdr:col>
      <xdr:colOff>0</xdr:colOff>
      <xdr:row>556</xdr:row>
      <xdr:rowOff>66675</xdr:rowOff>
    </xdr:to>
    <xdr:sp>
      <xdr:nvSpPr>
        <xdr:cNvPr id="82" name="Line 1"/>
        <xdr:cNvSpPr>
          <a:spLocks/>
        </xdr:cNvSpPr>
      </xdr:nvSpPr>
      <xdr:spPr>
        <a:xfrm>
          <a:off x="22593300" y="1695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558</xdr:row>
      <xdr:rowOff>66675</xdr:rowOff>
    </xdr:from>
    <xdr:to>
      <xdr:col>30</xdr:col>
      <xdr:colOff>0</xdr:colOff>
      <xdr:row>558</xdr:row>
      <xdr:rowOff>66675</xdr:rowOff>
    </xdr:to>
    <xdr:sp>
      <xdr:nvSpPr>
        <xdr:cNvPr id="83" name="Line 1"/>
        <xdr:cNvSpPr>
          <a:spLocks/>
        </xdr:cNvSpPr>
      </xdr:nvSpPr>
      <xdr:spPr>
        <a:xfrm>
          <a:off x="22593300" y="1701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560</xdr:row>
      <xdr:rowOff>66675</xdr:rowOff>
    </xdr:from>
    <xdr:to>
      <xdr:col>30</xdr:col>
      <xdr:colOff>0</xdr:colOff>
      <xdr:row>560</xdr:row>
      <xdr:rowOff>66675</xdr:rowOff>
    </xdr:to>
    <xdr:sp>
      <xdr:nvSpPr>
        <xdr:cNvPr id="84" name="Line 1"/>
        <xdr:cNvSpPr>
          <a:spLocks/>
        </xdr:cNvSpPr>
      </xdr:nvSpPr>
      <xdr:spPr>
        <a:xfrm>
          <a:off x="22593300" y="1707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562</xdr:row>
      <xdr:rowOff>66675</xdr:rowOff>
    </xdr:from>
    <xdr:to>
      <xdr:col>30</xdr:col>
      <xdr:colOff>0</xdr:colOff>
      <xdr:row>562</xdr:row>
      <xdr:rowOff>66675</xdr:rowOff>
    </xdr:to>
    <xdr:sp>
      <xdr:nvSpPr>
        <xdr:cNvPr id="85" name="Line 1"/>
        <xdr:cNvSpPr>
          <a:spLocks/>
        </xdr:cNvSpPr>
      </xdr:nvSpPr>
      <xdr:spPr>
        <a:xfrm>
          <a:off x="22593300" y="1713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564</xdr:row>
      <xdr:rowOff>66675</xdr:rowOff>
    </xdr:from>
    <xdr:to>
      <xdr:col>30</xdr:col>
      <xdr:colOff>0</xdr:colOff>
      <xdr:row>564</xdr:row>
      <xdr:rowOff>66675</xdr:rowOff>
    </xdr:to>
    <xdr:sp>
      <xdr:nvSpPr>
        <xdr:cNvPr id="86" name="Line 1"/>
        <xdr:cNvSpPr>
          <a:spLocks/>
        </xdr:cNvSpPr>
      </xdr:nvSpPr>
      <xdr:spPr>
        <a:xfrm>
          <a:off x="22593300" y="1719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566</xdr:row>
      <xdr:rowOff>66675</xdr:rowOff>
    </xdr:from>
    <xdr:to>
      <xdr:col>30</xdr:col>
      <xdr:colOff>0</xdr:colOff>
      <xdr:row>566</xdr:row>
      <xdr:rowOff>66675</xdr:rowOff>
    </xdr:to>
    <xdr:sp>
      <xdr:nvSpPr>
        <xdr:cNvPr id="87" name="Line 1"/>
        <xdr:cNvSpPr>
          <a:spLocks/>
        </xdr:cNvSpPr>
      </xdr:nvSpPr>
      <xdr:spPr>
        <a:xfrm>
          <a:off x="22593300" y="1725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568</xdr:row>
      <xdr:rowOff>66675</xdr:rowOff>
    </xdr:from>
    <xdr:to>
      <xdr:col>30</xdr:col>
      <xdr:colOff>0</xdr:colOff>
      <xdr:row>568</xdr:row>
      <xdr:rowOff>66675</xdr:rowOff>
    </xdr:to>
    <xdr:sp>
      <xdr:nvSpPr>
        <xdr:cNvPr id="88" name="Line 1"/>
        <xdr:cNvSpPr>
          <a:spLocks/>
        </xdr:cNvSpPr>
      </xdr:nvSpPr>
      <xdr:spPr>
        <a:xfrm>
          <a:off x="22593300" y="1731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570</xdr:row>
      <xdr:rowOff>66675</xdr:rowOff>
    </xdr:from>
    <xdr:to>
      <xdr:col>30</xdr:col>
      <xdr:colOff>0</xdr:colOff>
      <xdr:row>570</xdr:row>
      <xdr:rowOff>66675</xdr:rowOff>
    </xdr:to>
    <xdr:sp>
      <xdr:nvSpPr>
        <xdr:cNvPr id="89" name="Line 1"/>
        <xdr:cNvSpPr>
          <a:spLocks/>
        </xdr:cNvSpPr>
      </xdr:nvSpPr>
      <xdr:spPr>
        <a:xfrm>
          <a:off x="22593300" y="1738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572</xdr:row>
      <xdr:rowOff>66675</xdr:rowOff>
    </xdr:from>
    <xdr:to>
      <xdr:col>30</xdr:col>
      <xdr:colOff>0</xdr:colOff>
      <xdr:row>572</xdr:row>
      <xdr:rowOff>66675</xdr:rowOff>
    </xdr:to>
    <xdr:sp>
      <xdr:nvSpPr>
        <xdr:cNvPr id="90" name="Line 1"/>
        <xdr:cNvSpPr>
          <a:spLocks/>
        </xdr:cNvSpPr>
      </xdr:nvSpPr>
      <xdr:spPr>
        <a:xfrm>
          <a:off x="22593300" y="1744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574</xdr:row>
      <xdr:rowOff>66675</xdr:rowOff>
    </xdr:from>
    <xdr:to>
      <xdr:col>30</xdr:col>
      <xdr:colOff>0</xdr:colOff>
      <xdr:row>574</xdr:row>
      <xdr:rowOff>66675</xdr:rowOff>
    </xdr:to>
    <xdr:sp>
      <xdr:nvSpPr>
        <xdr:cNvPr id="91" name="Line 1"/>
        <xdr:cNvSpPr>
          <a:spLocks/>
        </xdr:cNvSpPr>
      </xdr:nvSpPr>
      <xdr:spPr>
        <a:xfrm>
          <a:off x="22593300" y="1750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576</xdr:row>
      <xdr:rowOff>66675</xdr:rowOff>
    </xdr:from>
    <xdr:to>
      <xdr:col>30</xdr:col>
      <xdr:colOff>0</xdr:colOff>
      <xdr:row>576</xdr:row>
      <xdr:rowOff>66675</xdr:rowOff>
    </xdr:to>
    <xdr:sp>
      <xdr:nvSpPr>
        <xdr:cNvPr id="92" name="Line 1"/>
        <xdr:cNvSpPr>
          <a:spLocks/>
        </xdr:cNvSpPr>
      </xdr:nvSpPr>
      <xdr:spPr>
        <a:xfrm>
          <a:off x="22593300" y="1756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578</xdr:row>
      <xdr:rowOff>66675</xdr:rowOff>
    </xdr:from>
    <xdr:to>
      <xdr:col>30</xdr:col>
      <xdr:colOff>0</xdr:colOff>
      <xdr:row>578</xdr:row>
      <xdr:rowOff>66675</xdr:rowOff>
    </xdr:to>
    <xdr:sp>
      <xdr:nvSpPr>
        <xdr:cNvPr id="93" name="Line 1"/>
        <xdr:cNvSpPr>
          <a:spLocks/>
        </xdr:cNvSpPr>
      </xdr:nvSpPr>
      <xdr:spPr>
        <a:xfrm>
          <a:off x="22593300" y="1762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580</xdr:row>
      <xdr:rowOff>66675</xdr:rowOff>
    </xdr:from>
    <xdr:to>
      <xdr:col>30</xdr:col>
      <xdr:colOff>0</xdr:colOff>
      <xdr:row>580</xdr:row>
      <xdr:rowOff>66675</xdr:rowOff>
    </xdr:to>
    <xdr:sp>
      <xdr:nvSpPr>
        <xdr:cNvPr id="94" name="Line 1"/>
        <xdr:cNvSpPr>
          <a:spLocks/>
        </xdr:cNvSpPr>
      </xdr:nvSpPr>
      <xdr:spPr>
        <a:xfrm>
          <a:off x="22593300" y="1768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582</xdr:row>
      <xdr:rowOff>66675</xdr:rowOff>
    </xdr:from>
    <xdr:to>
      <xdr:col>30</xdr:col>
      <xdr:colOff>0</xdr:colOff>
      <xdr:row>582</xdr:row>
      <xdr:rowOff>66675</xdr:rowOff>
    </xdr:to>
    <xdr:sp>
      <xdr:nvSpPr>
        <xdr:cNvPr id="95" name="Line 1"/>
        <xdr:cNvSpPr>
          <a:spLocks/>
        </xdr:cNvSpPr>
      </xdr:nvSpPr>
      <xdr:spPr>
        <a:xfrm>
          <a:off x="22593300" y="1774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584</xdr:row>
      <xdr:rowOff>66675</xdr:rowOff>
    </xdr:from>
    <xdr:to>
      <xdr:col>30</xdr:col>
      <xdr:colOff>0</xdr:colOff>
      <xdr:row>584</xdr:row>
      <xdr:rowOff>66675</xdr:rowOff>
    </xdr:to>
    <xdr:sp>
      <xdr:nvSpPr>
        <xdr:cNvPr id="96" name="Line 1"/>
        <xdr:cNvSpPr>
          <a:spLocks/>
        </xdr:cNvSpPr>
      </xdr:nvSpPr>
      <xdr:spPr>
        <a:xfrm>
          <a:off x="22593300" y="1780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586</xdr:row>
      <xdr:rowOff>66675</xdr:rowOff>
    </xdr:from>
    <xdr:to>
      <xdr:col>30</xdr:col>
      <xdr:colOff>0</xdr:colOff>
      <xdr:row>586</xdr:row>
      <xdr:rowOff>66675</xdr:rowOff>
    </xdr:to>
    <xdr:sp>
      <xdr:nvSpPr>
        <xdr:cNvPr id="97" name="Line 1"/>
        <xdr:cNvSpPr>
          <a:spLocks/>
        </xdr:cNvSpPr>
      </xdr:nvSpPr>
      <xdr:spPr>
        <a:xfrm>
          <a:off x="22593300" y="1786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588</xdr:row>
      <xdr:rowOff>66675</xdr:rowOff>
    </xdr:from>
    <xdr:to>
      <xdr:col>30</xdr:col>
      <xdr:colOff>0</xdr:colOff>
      <xdr:row>588</xdr:row>
      <xdr:rowOff>66675</xdr:rowOff>
    </xdr:to>
    <xdr:sp>
      <xdr:nvSpPr>
        <xdr:cNvPr id="98" name="Line 1"/>
        <xdr:cNvSpPr>
          <a:spLocks/>
        </xdr:cNvSpPr>
      </xdr:nvSpPr>
      <xdr:spPr>
        <a:xfrm>
          <a:off x="22593300" y="1792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590</xdr:row>
      <xdr:rowOff>66675</xdr:rowOff>
    </xdr:from>
    <xdr:to>
      <xdr:col>30</xdr:col>
      <xdr:colOff>0</xdr:colOff>
      <xdr:row>590</xdr:row>
      <xdr:rowOff>66675</xdr:rowOff>
    </xdr:to>
    <xdr:sp>
      <xdr:nvSpPr>
        <xdr:cNvPr id="99" name="Line 1"/>
        <xdr:cNvSpPr>
          <a:spLocks/>
        </xdr:cNvSpPr>
      </xdr:nvSpPr>
      <xdr:spPr>
        <a:xfrm>
          <a:off x="22593300" y="1798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592</xdr:row>
      <xdr:rowOff>66675</xdr:rowOff>
    </xdr:from>
    <xdr:to>
      <xdr:col>30</xdr:col>
      <xdr:colOff>0</xdr:colOff>
      <xdr:row>592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22593300" y="1805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594</xdr:row>
      <xdr:rowOff>66675</xdr:rowOff>
    </xdr:from>
    <xdr:to>
      <xdr:col>30</xdr:col>
      <xdr:colOff>0</xdr:colOff>
      <xdr:row>594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22593300" y="1811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596</xdr:row>
      <xdr:rowOff>66675</xdr:rowOff>
    </xdr:from>
    <xdr:to>
      <xdr:col>30</xdr:col>
      <xdr:colOff>0</xdr:colOff>
      <xdr:row>596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22593300" y="1817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598</xdr:row>
      <xdr:rowOff>66675</xdr:rowOff>
    </xdr:from>
    <xdr:to>
      <xdr:col>30</xdr:col>
      <xdr:colOff>0</xdr:colOff>
      <xdr:row>598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22593300" y="1823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600</xdr:row>
      <xdr:rowOff>66675</xdr:rowOff>
    </xdr:from>
    <xdr:to>
      <xdr:col>30</xdr:col>
      <xdr:colOff>0</xdr:colOff>
      <xdr:row>600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22593300" y="1829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602</xdr:row>
      <xdr:rowOff>66675</xdr:rowOff>
    </xdr:from>
    <xdr:to>
      <xdr:col>30</xdr:col>
      <xdr:colOff>0</xdr:colOff>
      <xdr:row>602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22593300" y="1835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604</xdr:row>
      <xdr:rowOff>66675</xdr:rowOff>
    </xdr:from>
    <xdr:to>
      <xdr:col>30</xdr:col>
      <xdr:colOff>0</xdr:colOff>
      <xdr:row>604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22593300" y="1841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606</xdr:row>
      <xdr:rowOff>66675</xdr:rowOff>
    </xdr:from>
    <xdr:to>
      <xdr:col>30</xdr:col>
      <xdr:colOff>0</xdr:colOff>
      <xdr:row>606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22593300" y="1847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608</xdr:row>
      <xdr:rowOff>66675</xdr:rowOff>
    </xdr:from>
    <xdr:to>
      <xdr:col>30</xdr:col>
      <xdr:colOff>0</xdr:colOff>
      <xdr:row>608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22593300" y="1853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610</xdr:row>
      <xdr:rowOff>66675</xdr:rowOff>
    </xdr:from>
    <xdr:to>
      <xdr:col>30</xdr:col>
      <xdr:colOff>0</xdr:colOff>
      <xdr:row>610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22593300" y="1859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612</xdr:row>
      <xdr:rowOff>66675</xdr:rowOff>
    </xdr:from>
    <xdr:to>
      <xdr:col>30</xdr:col>
      <xdr:colOff>0</xdr:colOff>
      <xdr:row>612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22593300" y="1866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614</xdr:row>
      <xdr:rowOff>66675</xdr:rowOff>
    </xdr:from>
    <xdr:to>
      <xdr:col>30</xdr:col>
      <xdr:colOff>0</xdr:colOff>
      <xdr:row>614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22593300" y="1872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616</xdr:row>
      <xdr:rowOff>66675</xdr:rowOff>
    </xdr:from>
    <xdr:to>
      <xdr:col>30</xdr:col>
      <xdr:colOff>0</xdr:colOff>
      <xdr:row>616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22593300" y="1878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618</xdr:row>
      <xdr:rowOff>66675</xdr:rowOff>
    </xdr:from>
    <xdr:to>
      <xdr:col>30</xdr:col>
      <xdr:colOff>0</xdr:colOff>
      <xdr:row>618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22593300" y="1884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620</xdr:row>
      <xdr:rowOff>66675</xdr:rowOff>
    </xdr:from>
    <xdr:to>
      <xdr:col>30</xdr:col>
      <xdr:colOff>0</xdr:colOff>
      <xdr:row>620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22593300" y="1890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622</xdr:row>
      <xdr:rowOff>66675</xdr:rowOff>
    </xdr:from>
    <xdr:to>
      <xdr:col>30</xdr:col>
      <xdr:colOff>0</xdr:colOff>
      <xdr:row>622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22593300" y="1896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624</xdr:row>
      <xdr:rowOff>66675</xdr:rowOff>
    </xdr:from>
    <xdr:to>
      <xdr:col>30</xdr:col>
      <xdr:colOff>0</xdr:colOff>
      <xdr:row>624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22593300" y="1902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626</xdr:row>
      <xdr:rowOff>66675</xdr:rowOff>
    </xdr:from>
    <xdr:to>
      <xdr:col>30</xdr:col>
      <xdr:colOff>0</xdr:colOff>
      <xdr:row>626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22593300" y="1908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628</xdr:row>
      <xdr:rowOff>66675</xdr:rowOff>
    </xdr:from>
    <xdr:to>
      <xdr:col>30</xdr:col>
      <xdr:colOff>0</xdr:colOff>
      <xdr:row>628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22593300" y="1914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630</xdr:row>
      <xdr:rowOff>66675</xdr:rowOff>
    </xdr:from>
    <xdr:to>
      <xdr:col>30</xdr:col>
      <xdr:colOff>0</xdr:colOff>
      <xdr:row>630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22593300" y="1920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632</xdr:row>
      <xdr:rowOff>66675</xdr:rowOff>
    </xdr:from>
    <xdr:to>
      <xdr:col>30</xdr:col>
      <xdr:colOff>0</xdr:colOff>
      <xdr:row>632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22593300" y="1927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634</xdr:row>
      <xdr:rowOff>66675</xdr:rowOff>
    </xdr:from>
    <xdr:to>
      <xdr:col>30</xdr:col>
      <xdr:colOff>0</xdr:colOff>
      <xdr:row>634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22593300" y="1933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636</xdr:row>
      <xdr:rowOff>66675</xdr:rowOff>
    </xdr:from>
    <xdr:to>
      <xdr:col>30</xdr:col>
      <xdr:colOff>0</xdr:colOff>
      <xdr:row>636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22593300" y="1939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638</xdr:row>
      <xdr:rowOff>66675</xdr:rowOff>
    </xdr:from>
    <xdr:to>
      <xdr:col>30</xdr:col>
      <xdr:colOff>0</xdr:colOff>
      <xdr:row>638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22593300" y="1945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640</xdr:row>
      <xdr:rowOff>66675</xdr:rowOff>
    </xdr:from>
    <xdr:to>
      <xdr:col>30</xdr:col>
      <xdr:colOff>0</xdr:colOff>
      <xdr:row>640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22593300" y="1951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642</xdr:row>
      <xdr:rowOff>66675</xdr:rowOff>
    </xdr:from>
    <xdr:to>
      <xdr:col>30</xdr:col>
      <xdr:colOff>0</xdr:colOff>
      <xdr:row>642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22593300" y="1957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644</xdr:row>
      <xdr:rowOff>66675</xdr:rowOff>
    </xdr:from>
    <xdr:to>
      <xdr:col>30</xdr:col>
      <xdr:colOff>0</xdr:colOff>
      <xdr:row>644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22593300" y="1963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646</xdr:row>
      <xdr:rowOff>66675</xdr:rowOff>
    </xdr:from>
    <xdr:to>
      <xdr:col>30</xdr:col>
      <xdr:colOff>0</xdr:colOff>
      <xdr:row>646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22593300" y="1969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648</xdr:row>
      <xdr:rowOff>66675</xdr:rowOff>
    </xdr:from>
    <xdr:to>
      <xdr:col>30</xdr:col>
      <xdr:colOff>0</xdr:colOff>
      <xdr:row>648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22593300" y="1975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650</xdr:row>
      <xdr:rowOff>66675</xdr:rowOff>
    </xdr:from>
    <xdr:to>
      <xdr:col>30</xdr:col>
      <xdr:colOff>0</xdr:colOff>
      <xdr:row>650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22593300" y="1981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652</xdr:row>
      <xdr:rowOff>66675</xdr:rowOff>
    </xdr:from>
    <xdr:to>
      <xdr:col>30</xdr:col>
      <xdr:colOff>0</xdr:colOff>
      <xdr:row>652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22593300" y="1987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654</xdr:row>
      <xdr:rowOff>66675</xdr:rowOff>
    </xdr:from>
    <xdr:to>
      <xdr:col>30</xdr:col>
      <xdr:colOff>0</xdr:colOff>
      <xdr:row>654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22593300" y="1994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656</xdr:row>
      <xdr:rowOff>66675</xdr:rowOff>
    </xdr:from>
    <xdr:to>
      <xdr:col>30</xdr:col>
      <xdr:colOff>0</xdr:colOff>
      <xdr:row>656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22593300" y="2000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658</xdr:row>
      <xdr:rowOff>66675</xdr:rowOff>
    </xdr:from>
    <xdr:to>
      <xdr:col>30</xdr:col>
      <xdr:colOff>0</xdr:colOff>
      <xdr:row>658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22593300" y="2006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660</xdr:row>
      <xdr:rowOff>66675</xdr:rowOff>
    </xdr:from>
    <xdr:to>
      <xdr:col>30</xdr:col>
      <xdr:colOff>0</xdr:colOff>
      <xdr:row>660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22593300" y="2012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662</xdr:row>
      <xdr:rowOff>66675</xdr:rowOff>
    </xdr:from>
    <xdr:to>
      <xdr:col>30</xdr:col>
      <xdr:colOff>0</xdr:colOff>
      <xdr:row>662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22593300" y="2018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664</xdr:row>
      <xdr:rowOff>66675</xdr:rowOff>
    </xdr:from>
    <xdr:to>
      <xdr:col>30</xdr:col>
      <xdr:colOff>0</xdr:colOff>
      <xdr:row>664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22593300" y="2024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666</xdr:row>
      <xdr:rowOff>66675</xdr:rowOff>
    </xdr:from>
    <xdr:to>
      <xdr:col>30</xdr:col>
      <xdr:colOff>0</xdr:colOff>
      <xdr:row>666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22593300" y="2030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668</xdr:row>
      <xdr:rowOff>66675</xdr:rowOff>
    </xdr:from>
    <xdr:to>
      <xdr:col>30</xdr:col>
      <xdr:colOff>0</xdr:colOff>
      <xdr:row>668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22593300" y="2036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670</xdr:row>
      <xdr:rowOff>66675</xdr:rowOff>
    </xdr:from>
    <xdr:to>
      <xdr:col>30</xdr:col>
      <xdr:colOff>0</xdr:colOff>
      <xdr:row>670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22593300" y="2042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19050</xdr:rowOff>
    </xdr:from>
    <xdr:to>
      <xdr:col>3</xdr:col>
      <xdr:colOff>352425</xdr:colOff>
      <xdr:row>5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0668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09"/>
  <sheetViews>
    <sheetView zoomScale="110" zoomScaleNormal="110" zoomScalePageLayoutView="0" workbookViewId="0" topLeftCell="A399">
      <selection activeCell="E419" sqref="E419"/>
    </sheetView>
  </sheetViews>
  <sheetFormatPr defaultColWidth="9.140625" defaultRowHeight="21.75"/>
  <cols>
    <col min="1" max="1" width="10.57421875" style="3" bestFit="1" customWidth="1"/>
    <col min="2" max="2" width="15.7109375" style="2" bestFit="1" customWidth="1"/>
    <col min="3" max="3" width="8.8515625" style="2" bestFit="1" customWidth="1"/>
    <col min="4" max="4" width="43.28125" style="2" customWidth="1"/>
    <col min="5" max="5" width="39.8515625" style="2" customWidth="1"/>
    <col min="6" max="6" width="17.140625" style="2" bestFit="1" customWidth="1"/>
    <col min="7" max="7" width="13.57421875" style="2" bestFit="1" customWidth="1"/>
    <col min="8" max="8" width="12.7109375" style="2" bestFit="1" customWidth="1"/>
    <col min="9" max="9" width="17.421875" style="2" bestFit="1" customWidth="1"/>
    <col min="10" max="10" width="7.7109375" style="2" bestFit="1" customWidth="1"/>
    <col min="11" max="11" width="10.421875" style="2" customWidth="1"/>
    <col min="12" max="12" width="8.00390625" style="2" customWidth="1"/>
    <col min="13" max="13" width="11.140625" style="2" customWidth="1"/>
    <col min="14" max="14" width="7.140625" style="2" bestFit="1" customWidth="1"/>
    <col min="15" max="19" width="7.140625" style="2" customWidth="1"/>
    <col min="20" max="20" width="7.7109375" style="2" bestFit="1" customWidth="1"/>
    <col min="21" max="29" width="6.8515625" style="2" bestFit="1" customWidth="1"/>
    <col min="30" max="30" width="10.140625" style="2" bestFit="1" customWidth="1"/>
    <col min="31" max="32" width="8.421875" style="3" bestFit="1" customWidth="1"/>
    <col min="33" max="33" width="8.421875" style="3" customWidth="1"/>
    <col min="34" max="36" width="8.7109375" style="3" customWidth="1"/>
    <col min="37" max="37" width="7.00390625" style="3" bestFit="1" customWidth="1"/>
    <col min="38" max="38" width="6.8515625" style="3" bestFit="1" customWidth="1"/>
    <col min="39" max="44" width="6.8515625" style="3" customWidth="1"/>
    <col min="45" max="45" width="6.8515625" style="3" bestFit="1" customWidth="1"/>
    <col min="46" max="46" width="9.00390625" style="3" bestFit="1" customWidth="1"/>
    <col min="47" max="47" width="14.57421875" style="4" customWidth="1"/>
    <col min="48" max="16384" width="9.140625" style="4" customWidth="1"/>
  </cols>
  <sheetData>
    <row r="1" spans="1:47" s="10" customFormat="1" ht="24">
      <c r="A1" s="15" t="s">
        <v>0</v>
      </c>
      <c r="B1" s="72" t="s">
        <v>6</v>
      </c>
      <c r="C1" s="72" t="s">
        <v>5</v>
      </c>
      <c r="D1" s="72" t="s">
        <v>8</v>
      </c>
      <c r="E1" s="72" t="s">
        <v>9</v>
      </c>
      <c r="F1" s="72" t="s">
        <v>213</v>
      </c>
      <c r="G1" s="72" t="s">
        <v>214</v>
      </c>
      <c r="H1" s="72" t="s">
        <v>215</v>
      </c>
      <c r="I1" s="72" t="s">
        <v>216</v>
      </c>
      <c r="J1" s="72" t="s">
        <v>1</v>
      </c>
      <c r="K1" s="72" t="s">
        <v>2</v>
      </c>
      <c r="L1" s="72" t="s">
        <v>22</v>
      </c>
      <c r="M1" s="72" t="s">
        <v>14</v>
      </c>
      <c r="N1" s="72" t="s">
        <v>35</v>
      </c>
      <c r="O1" s="72" t="s">
        <v>116</v>
      </c>
      <c r="P1" s="72" t="s">
        <v>119</v>
      </c>
      <c r="Q1" s="72" t="s">
        <v>243</v>
      </c>
      <c r="R1" s="72" t="s">
        <v>256</v>
      </c>
      <c r="S1" s="72" t="s">
        <v>266</v>
      </c>
      <c r="T1" s="79" t="s">
        <v>36</v>
      </c>
      <c r="U1" s="79" t="s">
        <v>37</v>
      </c>
      <c r="V1" s="79" t="s">
        <v>38</v>
      </c>
      <c r="W1" s="100" t="s">
        <v>39</v>
      </c>
      <c r="X1" s="100" t="s">
        <v>23</v>
      </c>
      <c r="Y1" s="98" t="s">
        <v>40</v>
      </c>
      <c r="Z1" s="98" t="s">
        <v>41</v>
      </c>
      <c r="AA1" s="98" t="s">
        <v>42</v>
      </c>
      <c r="AB1" s="98" t="s">
        <v>43</v>
      </c>
      <c r="AC1" s="98" t="s">
        <v>44</v>
      </c>
      <c r="AD1" s="98" t="s">
        <v>45</v>
      </c>
      <c r="AE1" s="102" t="s">
        <v>52</v>
      </c>
      <c r="AF1" s="102" t="s">
        <v>46</v>
      </c>
      <c r="AG1" s="102" t="s">
        <v>64</v>
      </c>
      <c r="AH1" s="102" t="s">
        <v>65</v>
      </c>
      <c r="AI1" s="102" t="s">
        <v>137</v>
      </c>
      <c r="AJ1" s="102" t="s">
        <v>138</v>
      </c>
      <c r="AK1" s="102" t="s">
        <v>47</v>
      </c>
      <c r="AL1" s="102" t="s">
        <v>53</v>
      </c>
      <c r="AM1" s="102" t="s">
        <v>54</v>
      </c>
      <c r="AN1" s="102" t="s">
        <v>55</v>
      </c>
      <c r="AO1" s="102" t="s">
        <v>71</v>
      </c>
      <c r="AP1" s="102" t="s">
        <v>72</v>
      </c>
      <c r="AQ1" s="102" t="s">
        <v>113</v>
      </c>
      <c r="AR1" s="102" t="s">
        <v>282</v>
      </c>
      <c r="AS1" s="78" t="s">
        <v>48</v>
      </c>
      <c r="AT1" s="106" t="s">
        <v>49</v>
      </c>
      <c r="AU1" s="104" t="s">
        <v>112</v>
      </c>
    </row>
    <row r="2" spans="1:47" ht="24">
      <c r="A2" s="73">
        <v>1</v>
      </c>
      <c r="B2" s="71" t="s">
        <v>212</v>
      </c>
      <c r="C2" s="71">
        <v>1</v>
      </c>
      <c r="D2" s="71" t="s">
        <v>80</v>
      </c>
      <c r="E2" s="71" t="s">
        <v>120</v>
      </c>
      <c r="F2" s="71">
        <v>1</v>
      </c>
      <c r="G2" s="71">
        <v>1</v>
      </c>
      <c r="H2" s="71">
        <v>1</v>
      </c>
      <c r="I2" s="71">
        <v>1</v>
      </c>
      <c r="J2" s="71">
        <v>0</v>
      </c>
      <c r="K2" s="71">
        <v>1</v>
      </c>
      <c r="L2" s="71">
        <v>0</v>
      </c>
      <c r="M2" s="71">
        <v>0</v>
      </c>
      <c r="N2" s="71">
        <v>0</v>
      </c>
      <c r="O2" s="71">
        <v>0</v>
      </c>
      <c r="P2" s="71">
        <v>0</v>
      </c>
      <c r="Q2" s="71">
        <v>0</v>
      </c>
      <c r="R2" s="71">
        <v>0</v>
      </c>
      <c r="S2" s="71">
        <v>0</v>
      </c>
      <c r="T2" s="75">
        <v>4</v>
      </c>
      <c r="U2" s="75">
        <v>4</v>
      </c>
      <c r="V2" s="75">
        <v>3</v>
      </c>
      <c r="W2" s="101">
        <v>4</v>
      </c>
      <c r="X2" s="101">
        <v>4</v>
      </c>
      <c r="Y2" s="99">
        <v>4</v>
      </c>
      <c r="Z2" s="99">
        <v>4</v>
      </c>
      <c r="AA2" s="99">
        <v>4</v>
      </c>
      <c r="AB2" s="99">
        <v>4</v>
      </c>
      <c r="AC2" s="99">
        <v>4</v>
      </c>
      <c r="AD2" s="99">
        <v>3</v>
      </c>
      <c r="AE2" s="103">
        <v>4</v>
      </c>
      <c r="AF2" s="103">
        <v>4</v>
      </c>
      <c r="AG2" s="103">
        <v>4</v>
      </c>
      <c r="AH2" s="103">
        <v>4</v>
      </c>
      <c r="AI2" s="103">
        <v>4</v>
      </c>
      <c r="AJ2" s="103">
        <v>4</v>
      </c>
      <c r="AK2" s="103">
        <v>4</v>
      </c>
      <c r="AL2" s="103">
        <v>4</v>
      </c>
      <c r="AM2" s="103">
        <v>4</v>
      </c>
      <c r="AN2" s="103">
        <v>4</v>
      </c>
      <c r="AO2" s="103">
        <v>4</v>
      </c>
      <c r="AP2" s="103">
        <v>4</v>
      </c>
      <c r="AQ2" s="103">
        <v>4</v>
      </c>
      <c r="AR2" s="103">
        <v>4</v>
      </c>
      <c r="AS2" s="77">
        <v>3</v>
      </c>
      <c r="AT2" s="77">
        <v>3</v>
      </c>
      <c r="AU2" s="105">
        <v>4</v>
      </c>
    </row>
    <row r="3" spans="1:47" ht="24">
      <c r="A3" s="73">
        <v>2</v>
      </c>
      <c r="B3" s="71" t="s">
        <v>217</v>
      </c>
      <c r="C3" s="71">
        <v>1</v>
      </c>
      <c r="D3" s="71" t="s">
        <v>67</v>
      </c>
      <c r="E3" s="71" t="s">
        <v>210</v>
      </c>
      <c r="F3" s="71">
        <v>0</v>
      </c>
      <c r="G3" s="71">
        <v>1</v>
      </c>
      <c r="H3" s="71">
        <v>0</v>
      </c>
      <c r="I3" s="71">
        <v>0</v>
      </c>
      <c r="J3" s="71">
        <v>1</v>
      </c>
      <c r="K3" s="71">
        <v>0</v>
      </c>
      <c r="L3" s="71">
        <v>0</v>
      </c>
      <c r="M3" s="71">
        <v>0</v>
      </c>
      <c r="N3" s="71">
        <v>0</v>
      </c>
      <c r="O3" s="71">
        <v>0</v>
      </c>
      <c r="P3" s="71">
        <v>0</v>
      </c>
      <c r="Q3" s="71">
        <v>0</v>
      </c>
      <c r="R3" s="71">
        <v>0</v>
      </c>
      <c r="S3" s="71">
        <v>0</v>
      </c>
      <c r="T3" s="75">
        <v>4</v>
      </c>
      <c r="U3" s="75">
        <v>4</v>
      </c>
      <c r="V3" s="75">
        <v>3</v>
      </c>
      <c r="W3" s="101">
        <v>4</v>
      </c>
      <c r="X3" s="101">
        <v>4</v>
      </c>
      <c r="Y3" s="99">
        <v>4</v>
      </c>
      <c r="Z3" s="99">
        <v>4</v>
      </c>
      <c r="AA3" s="99">
        <v>4</v>
      </c>
      <c r="AB3" s="99">
        <v>4</v>
      </c>
      <c r="AC3" s="99">
        <v>4</v>
      </c>
      <c r="AD3" s="99">
        <v>2</v>
      </c>
      <c r="AE3" s="103">
        <v>4</v>
      </c>
      <c r="AF3" s="103">
        <v>4</v>
      </c>
      <c r="AG3" s="103">
        <v>4</v>
      </c>
      <c r="AH3" s="103">
        <v>4</v>
      </c>
      <c r="AI3" s="103">
        <v>4</v>
      </c>
      <c r="AJ3" s="103">
        <v>4</v>
      </c>
      <c r="AK3" s="103">
        <v>4</v>
      </c>
      <c r="AL3" s="103">
        <v>4</v>
      </c>
      <c r="AM3" s="103">
        <v>4</v>
      </c>
      <c r="AN3" s="103">
        <v>4</v>
      </c>
      <c r="AO3" s="103">
        <v>4</v>
      </c>
      <c r="AP3" s="103">
        <v>4</v>
      </c>
      <c r="AQ3" s="103">
        <v>4</v>
      </c>
      <c r="AR3" s="103">
        <v>4</v>
      </c>
      <c r="AS3" s="77">
        <v>4</v>
      </c>
      <c r="AT3" s="77">
        <v>3</v>
      </c>
      <c r="AU3" s="105">
        <v>4</v>
      </c>
    </row>
    <row r="4" spans="1:47" ht="24">
      <c r="A4" s="73">
        <v>3</v>
      </c>
      <c r="B4" s="71" t="s">
        <v>212</v>
      </c>
      <c r="C4" s="71">
        <v>2</v>
      </c>
      <c r="D4" s="71" t="s">
        <v>80</v>
      </c>
      <c r="E4" s="71" t="s">
        <v>90</v>
      </c>
      <c r="F4" s="71">
        <v>0</v>
      </c>
      <c r="G4" s="71">
        <v>0</v>
      </c>
      <c r="H4" s="71">
        <v>0</v>
      </c>
      <c r="I4" s="71">
        <v>1</v>
      </c>
      <c r="J4" s="71">
        <v>1</v>
      </c>
      <c r="K4" s="71">
        <v>0</v>
      </c>
      <c r="L4" s="71">
        <v>1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1">
        <v>0</v>
      </c>
      <c r="S4" s="71">
        <v>0</v>
      </c>
      <c r="T4" s="75">
        <v>4</v>
      </c>
      <c r="U4" s="75">
        <v>3</v>
      </c>
      <c r="V4" s="75">
        <v>3</v>
      </c>
      <c r="W4" s="101">
        <v>4</v>
      </c>
      <c r="X4" s="101">
        <v>4</v>
      </c>
      <c r="Y4" s="99">
        <v>4</v>
      </c>
      <c r="Z4" s="99">
        <v>3</v>
      </c>
      <c r="AA4" s="99">
        <v>4</v>
      </c>
      <c r="AB4" s="99">
        <v>4</v>
      </c>
      <c r="AC4" s="99">
        <v>4</v>
      </c>
      <c r="AD4" s="99">
        <v>4</v>
      </c>
      <c r="AE4" s="103">
        <v>4</v>
      </c>
      <c r="AF4" s="103">
        <v>4</v>
      </c>
      <c r="AG4" s="103">
        <v>4</v>
      </c>
      <c r="AH4" s="103">
        <v>3</v>
      </c>
      <c r="AI4" s="103">
        <v>4</v>
      </c>
      <c r="AJ4" s="103">
        <v>4</v>
      </c>
      <c r="AK4" s="103">
        <v>4</v>
      </c>
      <c r="AL4" s="103">
        <v>4</v>
      </c>
      <c r="AM4" s="103">
        <v>3</v>
      </c>
      <c r="AN4" s="103">
        <v>3</v>
      </c>
      <c r="AO4" s="103">
        <v>3</v>
      </c>
      <c r="AP4" s="103">
        <v>3</v>
      </c>
      <c r="AQ4" s="103">
        <v>3</v>
      </c>
      <c r="AR4" s="103">
        <v>3</v>
      </c>
      <c r="AS4" s="77">
        <v>5</v>
      </c>
      <c r="AT4" s="77">
        <v>5</v>
      </c>
      <c r="AU4" s="105">
        <v>3</v>
      </c>
    </row>
    <row r="5" spans="1:47" ht="24">
      <c r="A5" s="73">
        <v>4</v>
      </c>
      <c r="B5" s="71" t="s">
        <v>212</v>
      </c>
      <c r="C5" s="71">
        <v>1</v>
      </c>
      <c r="D5" s="71" t="s">
        <v>67</v>
      </c>
      <c r="E5" s="71" t="s">
        <v>68</v>
      </c>
      <c r="F5" s="71">
        <v>1</v>
      </c>
      <c r="G5" s="71">
        <v>1</v>
      </c>
      <c r="H5" s="71">
        <v>0</v>
      </c>
      <c r="I5" s="71">
        <v>0</v>
      </c>
      <c r="J5" s="71">
        <v>1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  <c r="Q5" s="71">
        <v>0</v>
      </c>
      <c r="R5" s="71">
        <v>0</v>
      </c>
      <c r="S5" s="71">
        <v>0</v>
      </c>
      <c r="T5" s="75">
        <v>4</v>
      </c>
      <c r="U5" s="75">
        <v>5</v>
      </c>
      <c r="V5" s="75">
        <v>4</v>
      </c>
      <c r="W5" s="101">
        <v>5</v>
      </c>
      <c r="X5" s="101">
        <v>5</v>
      </c>
      <c r="Y5" s="99">
        <v>4</v>
      </c>
      <c r="Z5" s="99">
        <v>4</v>
      </c>
      <c r="AA5" s="99">
        <v>4</v>
      </c>
      <c r="AB5" s="99">
        <v>5</v>
      </c>
      <c r="AC5" s="99">
        <v>5</v>
      </c>
      <c r="AD5" s="99">
        <v>4</v>
      </c>
      <c r="AE5" s="103">
        <v>4</v>
      </c>
      <c r="AF5" s="103">
        <v>5</v>
      </c>
      <c r="AG5" s="103">
        <v>4</v>
      </c>
      <c r="AH5" s="103">
        <v>4</v>
      </c>
      <c r="AI5" s="103">
        <v>4</v>
      </c>
      <c r="AJ5" s="103">
        <v>4</v>
      </c>
      <c r="AK5" s="103">
        <v>5</v>
      </c>
      <c r="AL5" s="103">
        <v>4</v>
      </c>
      <c r="AM5" s="103">
        <v>4</v>
      </c>
      <c r="AN5" s="103">
        <v>4</v>
      </c>
      <c r="AO5" s="103">
        <v>4</v>
      </c>
      <c r="AP5" s="103">
        <v>4</v>
      </c>
      <c r="AQ5" s="103">
        <v>5</v>
      </c>
      <c r="AR5" s="103">
        <v>5</v>
      </c>
      <c r="AS5" s="77">
        <v>5</v>
      </c>
      <c r="AT5" s="77">
        <v>4</v>
      </c>
      <c r="AU5" s="105">
        <v>4</v>
      </c>
    </row>
    <row r="6" spans="1:47" ht="24">
      <c r="A6" s="73">
        <v>5</v>
      </c>
      <c r="B6" s="71" t="s">
        <v>212</v>
      </c>
      <c r="C6" s="71">
        <v>2</v>
      </c>
      <c r="D6" s="71" t="s">
        <v>67</v>
      </c>
      <c r="E6" s="71" t="s">
        <v>90</v>
      </c>
      <c r="F6" s="71">
        <v>0</v>
      </c>
      <c r="G6" s="71">
        <v>1</v>
      </c>
      <c r="H6" s="71">
        <v>0</v>
      </c>
      <c r="I6" s="71">
        <v>0</v>
      </c>
      <c r="J6" s="71">
        <v>0</v>
      </c>
      <c r="K6" s="71">
        <v>0</v>
      </c>
      <c r="L6" s="71">
        <v>1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5">
        <v>5</v>
      </c>
      <c r="U6" s="75">
        <v>5</v>
      </c>
      <c r="V6" s="75">
        <v>3</v>
      </c>
      <c r="W6" s="101">
        <v>5</v>
      </c>
      <c r="X6" s="101">
        <v>5</v>
      </c>
      <c r="Y6" s="99">
        <v>5</v>
      </c>
      <c r="Z6" s="99">
        <v>5</v>
      </c>
      <c r="AA6" s="99">
        <v>5</v>
      </c>
      <c r="AB6" s="99">
        <v>5</v>
      </c>
      <c r="AC6" s="99">
        <v>4</v>
      </c>
      <c r="AD6" s="99">
        <v>4</v>
      </c>
      <c r="AE6" s="103">
        <v>5</v>
      </c>
      <c r="AF6" s="103">
        <v>5</v>
      </c>
      <c r="AG6" s="103">
        <v>5</v>
      </c>
      <c r="AH6" s="103">
        <v>5</v>
      </c>
      <c r="AI6" s="103">
        <v>5</v>
      </c>
      <c r="AJ6" s="103">
        <v>5</v>
      </c>
      <c r="AK6" s="103">
        <v>4</v>
      </c>
      <c r="AL6" s="103">
        <v>4</v>
      </c>
      <c r="AM6" s="103">
        <v>4</v>
      </c>
      <c r="AN6" s="103">
        <v>4</v>
      </c>
      <c r="AO6" s="103">
        <v>4</v>
      </c>
      <c r="AP6" s="103">
        <v>4</v>
      </c>
      <c r="AQ6" s="103">
        <v>4</v>
      </c>
      <c r="AR6" s="103">
        <v>4</v>
      </c>
      <c r="AS6" s="77">
        <v>4</v>
      </c>
      <c r="AT6" s="77">
        <v>4</v>
      </c>
      <c r="AU6" s="105">
        <v>4</v>
      </c>
    </row>
    <row r="7" spans="1:47" ht="24">
      <c r="A7" s="73">
        <v>6</v>
      </c>
      <c r="B7" s="71" t="s">
        <v>217</v>
      </c>
      <c r="C7" s="71">
        <v>2</v>
      </c>
      <c r="D7" s="71" t="s">
        <v>70</v>
      </c>
      <c r="E7" s="71" t="s">
        <v>97</v>
      </c>
      <c r="F7" s="71">
        <v>0</v>
      </c>
      <c r="G7" s="71">
        <v>0</v>
      </c>
      <c r="H7" s="71">
        <v>1</v>
      </c>
      <c r="I7" s="71">
        <v>0</v>
      </c>
      <c r="J7" s="71">
        <v>0</v>
      </c>
      <c r="K7" s="71">
        <v>0</v>
      </c>
      <c r="L7" s="71">
        <v>1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5">
        <v>4</v>
      </c>
      <c r="U7" s="75">
        <v>3</v>
      </c>
      <c r="V7" s="75">
        <v>3</v>
      </c>
      <c r="W7" s="101">
        <v>4</v>
      </c>
      <c r="X7" s="101">
        <v>3</v>
      </c>
      <c r="Y7" s="99">
        <v>4</v>
      </c>
      <c r="Z7" s="99">
        <v>4</v>
      </c>
      <c r="AA7" s="99">
        <v>4</v>
      </c>
      <c r="AB7" s="99">
        <v>4</v>
      </c>
      <c r="AC7" s="99">
        <v>4</v>
      </c>
      <c r="AD7" s="99">
        <v>3</v>
      </c>
      <c r="AE7" s="103">
        <v>4</v>
      </c>
      <c r="AF7" s="103">
        <v>4</v>
      </c>
      <c r="AG7" s="103">
        <v>4</v>
      </c>
      <c r="AH7" s="103">
        <v>4</v>
      </c>
      <c r="AI7" s="103">
        <v>4</v>
      </c>
      <c r="AJ7" s="103">
        <v>4</v>
      </c>
      <c r="AK7" s="103">
        <v>5</v>
      </c>
      <c r="AL7" s="103">
        <v>4</v>
      </c>
      <c r="AM7" s="103">
        <v>4</v>
      </c>
      <c r="AN7" s="103">
        <v>4</v>
      </c>
      <c r="AO7" s="103">
        <v>4</v>
      </c>
      <c r="AP7" s="103">
        <v>4</v>
      </c>
      <c r="AQ7" s="103">
        <v>4</v>
      </c>
      <c r="AR7" s="103">
        <v>4</v>
      </c>
      <c r="AS7" s="77">
        <v>4</v>
      </c>
      <c r="AT7" s="77">
        <v>3</v>
      </c>
      <c r="AU7" s="105">
        <v>4</v>
      </c>
    </row>
    <row r="8" spans="1:47" ht="24">
      <c r="A8" s="73">
        <v>7</v>
      </c>
      <c r="B8" s="71" t="s">
        <v>212</v>
      </c>
      <c r="C8" s="71">
        <v>1</v>
      </c>
      <c r="D8" s="71" t="s">
        <v>66</v>
      </c>
      <c r="E8" s="71" t="s">
        <v>91</v>
      </c>
      <c r="F8" s="71">
        <v>0</v>
      </c>
      <c r="G8" s="71">
        <v>0</v>
      </c>
      <c r="H8" s="71">
        <v>0</v>
      </c>
      <c r="I8" s="71">
        <v>1</v>
      </c>
      <c r="J8" s="71">
        <v>1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5">
        <v>4</v>
      </c>
      <c r="U8" s="75">
        <v>4</v>
      </c>
      <c r="V8" s="75">
        <v>4</v>
      </c>
      <c r="W8" s="101">
        <v>4</v>
      </c>
      <c r="X8" s="101">
        <v>4</v>
      </c>
      <c r="Y8" s="99">
        <v>4</v>
      </c>
      <c r="Z8" s="99">
        <v>4</v>
      </c>
      <c r="AA8" s="99">
        <v>4</v>
      </c>
      <c r="AB8" s="99">
        <v>4</v>
      </c>
      <c r="AC8" s="99">
        <v>4</v>
      </c>
      <c r="AD8" s="99">
        <v>4</v>
      </c>
      <c r="AE8" s="103">
        <v>4</v>
      </c>
      <c r="AF8" s="103">
        <v>4</v>
      </c>
      <c r="AG8" s="103">
        <v>4</v>
      </c>
      <c r="AH8" s="103">
        <v>4</v>
      </c>
      <c r="AI8" s="103">
        <v>4</v>
      </c>
      <c r="AJ8" s="103">
        <v>4</v>
      </c>
      <c r="AK8" s="103">
        <v>4</v>
      </c>
      <c r="AL8" s="103">
        <v>4</v>
      </c>
      <c r="AM8" s="103">
        <v>4</v>
      </c>
      <c r="AN8" s="103">
        <v>4</v>
      </c>
      <c r="AO8" s="103">
        <v>4</v>
      </c>
      <c r="AP8" s="103">
        <v>4</v>
      </c>
      <c r="AQ8" s="103">
        <v>4</v>
      </c>
      <c r="AR8" s="103">
        <v>4</v>
      </c>
      <c r="AS8" s="77">
        <v>4</v>
      </c>
      <c r="AT8" s="77">
        <v>4</v>
      </c>
      <c r="AU8" s="105">
        <v>4</v>
      </c>
    </row>
    <row r="9" spans="1:47" ht="24">
      <c r="A9" s="73">
        <v>8</v>
      </c>
      <c r="B9" s="71" t="s">
        <v>212</v>
      </c>
      <c r="C9" s="71">
        <v>2</v>
      </c>
      <c r="D9" s="71" t="s">
        <v>114</v>
      </c>
      <c r="E9" s="71" t="s">
        <v>209</v>
      </c>
      <c r="F9" s="71">
        <v>1</v>
      </c>
      <c r="G9" s="71">
        <v>1</v>
      </c>
      <c r="H9" s="71">
        <v>1</v>
      </c>
      <c r="I9" s="71">
        <v>1</v>
      </c>
      <c r="J9" s="71">
        <v>0</v>
      </c>
      <c r="K9" s="71">
        <v>0</v>
      </c>
      <c r="L9" s="71">
        <v>1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5">
        <v>4</v>
      </c>
      <c r="U9" s="75">
        <v>5</v>
      </c>
      <c r="V9" s="75">
        <v>4</v>
      </c>
      <c r="W9" s="101">
        <v>5</v>
      </c>
      <c r="X9" s="101">
        <v>5</v>
      </c>
      <c r="Y9" s="99">
        <v>5</v>
      </c>
      <c r="Z9" s="99">
        <v>5</v>
      </c>
      <c r="AA9" s="99">
        <v>5</v>
      </c>
      <c r="AB9" s="99">
        <v>5</v>
      </c>
      <c r="AC9" s="99">
        <v>5</v>
      </c>
      <c r="AD9" s="99">
        <v>3</v>
      </c>
      <c r="AE9" s="103">
        <v>5</v>
      </c>
      <c r="AF9" s="103">
        <v>5</v>
      </c>
      <c r="AG9" s="103">
        <v>5</v>
      </c>
      <c r="AH9" s="103">
        <v>5</v>
      </c>
      <c r="AI9" s="103">
        <v>5</v>
      </c>
      <c r="AJ9" s="103">
        <v>5</v>
      </c>
      <c r="AK9" s="103">
        <v>5</v>
      </c>
      <c r="AL9" s="103">
        <v>5</v>
      </c>
      <c r="AM9" s="103">
        <v>5</v>
      </c>
      <c r="AN9" s="103">
        <v>5</v>
      </c>
      <c r="AO9" s="103">
        <v>5</v>
      </c>
      <c r="AP9" s="103">
        <v>5</v>
      </c>
      <c r="AQ9" s="103">
        <v>5</v>
      </c>
      <c r="AR9" s="103">
        <v>5</v>
      </c>
      <c r="AS9" s="77">
        <v>5</v>
      </c>
      <c r="AT9" s="77">
        <v>5</v>
      </c>
      <c r="AU9" s="105">
        <v>5</v>
      </c>
    </row>
    <row r="10" spans="1:47" ht="24">
      <c r="A10" s="73">
        <v>9</v>
      </c>
      <c r="B10" s="71" t="s">
        <v>218</v>
      </c>
      <c r="C10" s="71">
        <v>2</v>
      </c>
      <c r="D10" s="71" t="s">
        <v>67</v>
      </c>
      <c r="E10" s="71" t="s">
        <v>210</v>
      </c>
      <c r="F10" s="71">
        <v>0</v>
      </c>
      <c r="G10" s="71">
        <v>1</v>
      </c>
      <c r="H10" s="71">
        <v>0</v>
      </c>
      <c r="I10" s="71">
        <v>0</v>
      </c>
      <c r="J10" s="71">
        <v>1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5">
        <v>5</v>
      </c>
      <c r="U10" s="75">
        <v>5</v>
      </c>
      <c r="V10" s="75">
        <v>5</v>
      </c>
      <c r="W10" s="101">
        <v>5</v>
      </c>
      <c r="X10" s="101">
        <v>5</v>
      </c>
      <c r="Y10" s="99">
        <v>5</v>
      </c>
      <c r="Z10" s="99">
        <v>5</v>
      </c>
      <c r="AA10" s="99">
        <v>5</v>
      </c>
      <c r="AB10" s="99">
        <v>5</v>
      </c>
      <c r="AC10" s="99">
        <v>5</v>
      </c>
      <c r="AD10" s="99">
        <v>5</v>
      </c>
      <c r="AE10" s="103">
        <v>5</v>
      </c>
      <c r="AF10" s="103">
        <v>5</v>
      </c>
      <c r="AG10" s="103">
        <v>5</v>
      </c>
      <c r="AH10" s="103">
        <v>5</v>
      </c>
      <c r="AI10" s="103">
        <v>5</v>
      </c>
      <c r="AJ10" s="103">
        <v>5</v>
      </c>
      <c r="AK10" s="103">
        <v>5</v>
      </c>
      <c r="AL10" s="103">
        <v>5</v>
      </c>
      <c r="AM10" s="103">
        <v>5</v>
      </c>
      <c r="AN10" s="103">
        <v>5</v>
      </c>
      <c r="AO10" s="103">
        <v>5</v>
      </c>
      <c r="AP10" s="103">
        <v>5</v>
      </c>
      <c r="AQ10" s="103">
        <v>5</v>
      </c>
      <c r="AR10" s="103">
        <v>5</v>
      </c>
      <c r="AS10" s="77">
        <v>5</v>
      </c>
      <c r="AT10" s="77">
        <v>5</v>
      </c>
      <c r="AU10" s="105">
        <v>5</v>
      </c>
    </row>
    <row r="11" spans="1:47" ht="24">
      <c r="A11" s="73">
        <v>10</v>
      </c>
      <c r="B11" s="71" t="s">
        <v>212</v>
      </c>
      <c r="C11" s="71">
        <v>2</v>
      </c>
      <c r="D11" s="71" t="s">
        <v>115</v>
      </c>
      <c r="E11" s="71" t="s">
        <v>92</v>
      </c>
      <c r="F11" s="71">
        <v>1</v>
      </c>
      <c r="G11" s="71">
        <v>1</v>
      </c>
      <c r="H11" s="71">
        <v>0</v>
      </c>
      <c r="I11" s="71">
        <v>0</v>
      </c>
      <c r="J11" s="71">
        <v>0</v>
      </c>
      <c r="K11" s="71">
        <v>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5">
        <v>4</v>
      </c>
      <c r="U11" s="75">
        <v>2</v>
      </c>
      <c r="V11" s="75">
        <v>1</v>
      </c>
      <c r="W11" s="101">
        <v>4</v>
      </c>
      <c r="X11" s="101">
        <v>4</v>
      </c>
      <c r="Y11" s="99">
        <v>5</v>
      </c>
      <c r="Z11" s="99">
        <v>3</v>
      </c>
      <c r="AA11" s="99">
        <v>4</v>
      </c>
      <c r="AB11" s="99">
        <v>4</v>
      </c>
      <c r="AC11" s="99">
        <v>4</v>
      </c>
      <c r="AD11" s="99">
        <v>4</v>
      </c>
      <c r="AE11" s="103">
        <v>4</v>
      </c>
      <c r="AF11" s="103">
        <v>4</v>
      </c>
      <c r="AG11" s="103">
        <v>4</v>
      </c>
      <c r="AH11" s="103">
        <v>4</v>
      </c>
      <c r="AI11" s="103">
        <v>4</v>
      </c>
      <c r="AJ11" s="103">
        <v>4</v>
      </c>
      <c r="AK11" s="103">
        <v>4</v>
      </c>
      <c r="AL11" s="103">
        <v>4</v>
      </c>
      <c r="AM11" s="103">
        <v>4</v>
      </c>
      <c r="AN11" s="103">
        <v>3</v>
      </c>
      <c r="AO11" s="103">
        <v>3</v>
      </c>
      <c r="AP11" s="103">
        <v>3</v>
      </c>
      <c r="AQ11" s="103">
        <v>4</v>
      </c>
      <c r="AR11" s="103">
        <v>4</v>
      </c>
      <c r="AS11" s="77">
        <v>4</v>
      </c>
      <c r="AT11" s="77">
        <v>3</v>
      </c>
      <c r="AU11" s="105">
        <v>4</v>
      </c>
    </row>
    <row r="12" spans="1:47" ht="24">
      <c r="A12" s="73">
        <v>11</v>
      </c>
      <c r="B12" s="71" t="s">
        <v>212</v>
      </c>
      <c r="C12" s="71">
        <v>2</v>
      </c>
      <c r="D12" s="71" t="s">
        <v>115</v>
      </c>
      <c r="E12" s="71" t="s">
        <v>88</v>
      </c>
      <c r="F12" s="71">
        <v>0</v>
      </c>
      <c r="G12" s="71">
        <v>1</v>
      </c>
      <c r="H12" s="71">
        <v>0</v>
      </c>
      <c r="I12" s="71">
        <v>0</v>
      </c>
      <c r="J12" s="71">
        <v>0</v>
      </c>
      <c r="K12" s="71">
        <v>1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5">
        <v>4</v>
      </c>
      <c r="U12" s="75">
        <v>3</v>
      </c>
      <c r="V12" s="75">
        <v>3</v>
      </c>
      <c r="W12" s="101">
        <v>4</v>
      </c>
      <c r="X12" s="101">
        <v>3</v>
      </c>
      <c r="Y12" s="99">
        <v>4</v>
      </c>
      <c r="Z12" s="99">
        <v>3</v>
      </c>
      <c r="AA12" s="99">
        <v>3</v>
      </c>
      <c r="AB12" s="99">
        <v>4</v>
      </c>
      <c r="AC12" s="99">
        <v>4</v>
      </c>
      <c r="AD12" s="99">
        <v>3</v>
      </c>
      <c r="AE12" s="103">
        <v>4</v>
      </c>
      <c r="AF12" s="103">
        <v>4</v>
      </c>
      <c r="AG12" s="103">
        <v>4</v>
      </c>
      <c r="AH12" s="103">
        <v>4</v>
      </c>
      <c r="AI12" s="103">
        <v>4</v>
      </c>
      <c r="AJ12" s="103">
        <v>4</v>
      </c>
      <c r="AK12" s="103">
        <v>4</v>
      </c>
      <c r="AL12" s="103">
        <v>4</v>
      </c>
      <c r="AM12" s="103">
        <v>4</v>
      </c>
      <c r="AN12" s="103">
        <v>4</v>
      </c>
      <c r="AO12" s="103">
        <v>4</v>
      </c>
      <c r="AP12" s="103">
        <v>4</v>
      </c>
      <c r="AQ12" s="103">
        <v>4</v>
      </c>
      <c r="AR12" s="103">
        <v>4</v>
      </c>
      <c r="AS12" s="77">
        <v>4</v>
      </c>
      <c r="AT12" s="77">
        <v>4</v>
      </c>
      <c r="AU12" s="105">
        <v>4</v>
      </c>
    </row>
    <row r="13" spans="1:47" ht="24">
      <c r="A13" s="73">
        <v>12</v>
      </c>
      <c r="B13" s="71" t="s">
        <v>212</v>
      </c>
      <c r="C13" s="71">
        <v>1</v>
      </c>
      <c r="D13" s="71" t="s">
        <v>115</v>
      </c>
      <c r="E13" s="71" t="s">
        <v>92</v>
      </c>
      <c r="F13" s="71">
        <v>1</v>
      </c>
      <c r="G13" s="71">
        <v>1</v>
      </c>
      <c r="H13" s="71">
        <v>1</v>
      </c>
      <c r="I13" s="71">
        <v>0</v>
      </c>
      <c r="J13" s="71">
        <v>1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5">
        <v>3</v>
      </c>
      <c r="U13" s="75">
        <v>1</v>
      </c>
      <c r="V13" s="75">
        <v>1</v>
      </c>
      <c r="W13" s="101">
        <v>3</v>
      </c>
      <c r="X13" s="101">
        <v>3</v>
      </c>
      <c r="Y13" s="99">
        <v>4</v>
      </c>
      <c r="Z13" s="99">
        <v>3</v>
      </c>
      <c r="AA13" s="99">
        <v>4</v>
      </c>
      <c r="AB13" s="99">
        <v>4</v>
      </c>
      <c r="AC13" s="99">
        <v>3</v>
      </c>
      <c r="AD13" s="99">
        <v>3</v>
      </c>
      <c r="AE13" s="103">
        <v>4</v>
      </c>
      <c r="AF13" s="103">
        <v>4</v>
      </c>
      <c r="AG13" s="103">
        <v>4</v>
      </c>
      <c r="AH13" s="103">
        <v>4</v>
      </c>
      <c r="AI13" s="103">
        <v>4</v>
      </c>
      <c r="AJ13" s="103">
        <v>4</v>
      </c>
      <c r="AK13" s="103">
        <v>4</v>
      </c>
      <c r="AL13" s="103">
        <v>3</v>
      </c>
      <c r="AM13" s="103">
        <v>4</v>
      </c>
      <c r="AN13" s="103">
        <v>4</v>
      </c>
      <c r="AO13" s="103">
        <v>4</v>
      </c>
      <c r="AP13" s="103">
        <v>4</v>
      </c>
      <c r="AQ13" s="103">
        <v>4</v>
      </c>
      <c r="AR13" s="103">
        <v>4</v>
      </c>
      <c r="AS13" s="77">
        <v>4</v>
      </c>
      <c r="AT13" s="77">
        <v>4</v>
      </c>
      <c r="AU13" s="105">
        <v>4</v>
      </c>
    </row>
    <row r="14" spans="1:47" ht="24">
      <c r="A14" s="73">
        <v>13</v>
      </c>
      <c r="B14" s="71" t="s">
        <v>212</v>
      </c>
      <c r="C14" s="71">
        <v>2</v>
      </c>
      <c r="D14" s="71" t="s">
        <v>115</v>
      </c>
      <c r="E14" s="71" t="s">
        <v>92</v>
      </c>
      <c r="F14" s="71">
        <v>1</v>
      </c>
      <c r="G14" s="71">
        <v>1</v>
      </c>
      <c r="H14" s="71">
        <v>1</v>
      </c>
      <c r="I14" s="71">
        <v>1</v>
      </c>
      <c r="J14" s="71">
        <v>0</v>
      </c>
      <c r="K14" s="71">
        <v>1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5">
        <v>4</v>
      </c>
      <c r="U14" s="75">
        <v>4</v>
      </c>
      <c r="V14" s="75">
        <v>3</v>
      </c>
      <c r="W14" s="101">
        <v>4</v>
      </c>
      <c r="X14" s="101">
        <v>4</v>
      </c>
      <c r="Y14" s="99">
        <v>4</v>
      </c>
      <c r="Z14" s="99">
        <v>4</v>
      </c>
      <c r="AA14" s="99">
        <v>4</v>
      </c>
      <c r="AB14" s="99">
        <v>4</v>
      </c>
      <c r="AC14" s="99">
        <v>4</v>
      </c>
      <c r="AD14" s="99">
        <v>4</v>
      </c>
      <c r="AE14" s="103">
        <v>4</v>
      </c>
      <c r="AF14" s="103">
        <v>4</v>
      </c>
      <c r="AG14" s="103">
        <v>4</v>
      </c>
      <c r="AH14" s="103">
        <v>4</v>
      </c>
      <c r="AI14" s="103">
        <v>4</v>
      </c>
      <c r="AJ14" s="103">
        <v>4</v>
      </c>
      <c r="AK14" s="103">
        <v>4</v>
      </c>
      <c r="AL14" s="103">
        <v>4</v>
      </c>
      <c r="AM14" s="103">
        <v>4</v>
      </c>
      <c r="AN14" s="103">
        <v>4</v>
      </c>
      <c r="AO14" s="103">
        <v>4</v>
      </c>
      <c r="AP14" s="103">
        <v>4</v>
      </c>
      <c r="AQ14" s="103">
        <v>4</v>
      </c>
      <c r="AR14" s="103">
        <v>4</v>
      </c>
      <c r="AS14" s="77">
        <v>4</v>
      </c>
      <c r="AT14" s="77">
        <v>4</v>
      </c>
      <c r="AU14" s="105">
        <v>4</v>
      </c>
    </row>
    <row r="15" spans="1:47" ht="24">
      <c r="A15" s="73">
        <v>14</v>
      </c>
      <c r="B15" s="71" t="s">
        <v>212</v>
      </c>
      <c r="C15" s="71">
        <v>2</v>
      </c>
      <c r="D15" s="71" t="s">
        <v>115</v>
      </c>
      <c r="E15" s="71" t="s">
        <v>92</v>
      </c>
      <c r="F15" s="71">
        <v>0</v>
      </c>
      <c r="G15" s="71">
        <v>0</v>
      </c>
      <c r="H15" s="71">
        <v>1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5">
        <v>2</v>
      </c>
      <c r="U15" s="75">
        <v>2</v>
      </c>
      <c r="V15" s="75">
        <v>2</v>
      </c>
      <c r="W15" s="101">
        <v>4</v>
      </c>
      <c r="X15" s="101">
        <v>3</v>
      </c>
      <c r="Y15" s="99">
        <v>3</v>
      </c>
      <c r="Z15" s="99">
        <v>3</v>
      </c>
      <c r="AA15" s="99">
        <v>3</v>
      </c>
      <c r="AB15" s="99">
        <v>3</v>
      </c>
      <c r="AC15" s="99">
        <v>3</v>
      </c>
      <c r="AD15" s="99">
        <v>4</v>
      </c>
      <c r="AE15" s="103">
        <v>4</v>
      </c>
      <c r="AF15" s="103">
        <v>4</v>
      </c>
      <c r="AG15" s="103">
        <v>4</v>
      </c>
      <c r="AH15" s="103">
        <v>4</v>
      </c>
      <c r="AI15" s="103">
        <v>4</v>
      </c>
      <c r="AJ15" s="103">
        <v>4</v>
      </c>
      <c r="AK15" s="103">
        <v>4</v>
      </c>
      <c r="AL15" s="103">
        <v>3</v>
      </c>
      <c r="AM15" s="103">
        <v>3</v>
      </c>
      <c r="AN15" s="103">
        <v>3</v>
      </c>
      <c r="AO15" s="103">
        <v>3</v>
      </c>
      <c r="AP15" s="103">
        <v>3</v>
      </c>
      <c r="AQ15" s="103">
        <v>3</v>
      </c>
      <c r="AR15" s="103">
        <v>3</v>
      </c>
      <c r="AS15" s="77">
        <v>3</v>
      </c>
      <c r="AT15" s="77">
        <v>3</v>
      </c>
      <c r="AU15" s="105">
        <v>3</v>
      </c>
    </row>
    <row r="16" spans="1:47" ht="24">
      <c r="A16" s="73">
        <v>15</v>
      </c>
      <c r="B16" s="71" t="s">
        <v>212</v>
      </c>
      <c r="C16" s="71">
        <v>1</v>
      </c>
      <c r="D16" s="71" t="s">
        <v>115</v>
      </c>
      <c r="E16" s="71" t="s">
        <v>92</v>
      </c>
      <c r="F16" s="71">
        <v>1</v>
      </c>
      <c r="G16" s="71">
        <v>0</v>
      </c>
      <c r="H16" s="71">
        <v>0</v>
      </c>
      <c r="I16" s="71">
        <v>0</v>
      </c>
      <c r="J16" s="71">
        <v>0</v>
      </c>
      <c r="K16" s="71">
        <v>1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5">
        <v>4</v>
      </c>
      <c r="U16" s="75">
        <v>4</v>
      </c>
      <c r="V16" s="75">
        <v>3</v>
      </c>
      <c r="W16" s="101">
        <v>3</v>
      </c>
      <c r="X16" s="101">
        <v>3</v>
      </c>
      <c r="Y16" s="99">
        <v>4</v>
      </c>
      <c r="Z16" s="99">
        <v>2</v>
      </c>
      <c r="AA16" s="99">
        <v>3</v>
      </c>
      <c r="AB16" s="99">
        <v>4</v>
      </c>
      <c r="AC16" s="99">
        <v>4</v>
      </c>
      <c r="AD16" s="99">
        <v>3</v>
      </c>
      <c r="AE16" s="103">
        <v>4</v>
      </c>
      <c r="AF16" s="103">
        <v>3</v>
      </c>
      <c r="AG16" s="103">
        <v>3</v>
      </c>
      <c r="AH16" s="103">
        <v>3</v>
      </c>
      <c r="AI16" s="103">
        <v>3</v>
      </c>
      <c r="AJ16" s="103">
        <v>3</v>
      </c>
      <c r="AK16" s="103">
        <v>4</v>
      </c>
      <c r="AL16" s="103">
        <v>4</v>
      </c>
      <c r="AM16" s="103">
        <v>4</v>
      </c>
      <c r="AN16" s="103">
        <v>4</v>
      </c>
      <c r="AO16" s="103">
        <v>4</v>
      </c>
      <c r="AP16" s="103">
        <v>4</v>
      </c>
      <c r="AQ16" s="103">
        <v>4</v>
      </c>
      <c r="AR16" s="103">
        <v>4</v>
      </c>
      <c r="AS16" s="77">
        <v>4</v>
      </c>
      <c r="AT16" s="77">
        <v>3</v>
      </c>
      <c r="AU16" s="105">
        <v>4</v>
      </c>
    </row>
    <row r="17" spans="1:47" ht="24">
      <c r="A17" s="73">
        <v>16</v>
      </c>
      <c r="B17" s="71" t="s">
        <v>212</v>
      </c>
      <c r="C17" s="71">
        <v>1</v>
      </c>
      <c r="D17" s="71" t="s">
        <v>115</v>
      </c>
      <c r="E17" s="71" t="s">
        <v>92</v>
      </c>
      <c r="F17" s="71">
        <v>1</v>
      </c>
      <c r="G17" s="71">
        <v>0</v>
      </c>
      <c r="H17" s="71">
        <v>1</v>
      </c>
      <c r="I17" s="71">
        <v>0</v>
      </c>
      <c r="J17" s="71">
        <v>0</v>
      </c>
      <c r="K17" s="71">
        <v>1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5">
        <v>5</v>
      </c>
      <c r="U17" s="75">
        <v>4</v>
      </c>
      <c r="V17" s="75">
        <v>3</v>
      </c>
      <c r="W17" s="101">
        <v>4</v>
      </c>
      <c r="X17" s="101">
        <v>4</v>
      </c>
      <c r="Y17" s="99">
        <v>5</v>
      </c>
      <c r="Z17" s="99">
        <v>4</v>
      </c>
      <c r="AA17" s="99">
        <v>4</v>
      </c>
      <c r="AB17" s="99">
        <v>4</v>
      </c>
      <c r="AC17" s="99">
        <v>4</v>
      </c>
      <c r="AD17" s="99">
        <v>4</v>
      </c>
      <c r="AE17" s="103">
        <v>4</v>
      </c>
      <c r="AF17" s="103">
        <v>5</v>
      </c>
      <c r="AG17" s="103">
        <v>5</v>
      </c>
      <c r="AH17" s="103">
        <v>5</v>
      </c>
      <c r="AI17" s="103">
        <v>5</v>
      </c>
      <c r="AJ17" s="103">
        <v>5</v>
      </c>
      <c r="AK17" s="103">
        <v>5</v>
      </c>
      <c r="AL17" s="103">
        <v>5</v>
      </c>
      <c r="AM17" s="103">
        <v>5</v>
      </c>
      <c r="AN17" s="103">
        <v>5</v>
      </c>
      <c r="AO17" s="103">
        <v>5</v>
      </c>
      <c r="AP17" s="103">
        <v>5</v>
      </c>
      <c r="AQ17" s="103">
        <v>5</v>
      </c>
      <c r="AR17" s="103">
        <v>5</v>
      </c>
      <c r="AS17" s="77">
        <v>5</v>
      </c>
      <c r="AT17" s="77">
        <v>5</v>
      </c>
      <c r="AU17" s="105">
        <v>5</v>
      </c>
    </row>
    <row r="18" spans="1:47" ht="24">
      <c r="A18" s="73">
        <v>17</v>
      </c>
      <c r="B18" s="71" t="s">
        <v>212</v>
      </c>
      <c r="C18" s="71">
        <v>1</v>
      </c>
      <c r="D18" s="71" t="s">
        <v>115</v>
      </c>
      <c r="E18" s="71" t="s">
        <v>88</v>
      </c>
      <c r="F18" s="71">
        <v>1</v>
      </c>
      <c r="G18" s="71">
        <v>0</v>
      </c>
      <c r="H18" s="71">
        <v>1</v>
      </c>
      <c r="I18" s="71">
        <v>0</v>
      </c>
      <c r="J18" s="71">
        <v>0</v>
      </c>
      <c r="K18" s="71">
        <v>1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5">
        <v>5</v>
      </c>
      <c r="U18" s="75">
        <v>4</v>
      </c>
      <c r="V18" s="75">
        <v>3</v>
      </c>
      <c r="W18" s="101">
        <v>4</v>
      </c>
      <c r="X18" s="101">
        <v>4</v>
      </c>
      <c r="Y18" s="99">
        <v>5</v>
      </c>
      <c r="Z18" s="99">
        <v>4</v>
      </c>
      <c r="AA18" s="99">
        <v>4</v>
      </c>
      <c r="AB18" s="99">
        <v>4</v>
      </c>
      <c r="AC18" s="99">
        <v>4</v>
      </c>
      <c r="AD18" s="99">
        <v>4</v>
      </c>
      <c r="AE18" s="103">
        <v>4</v>
      </c>
      <c r="AF18" s="103">
        <v>5</v>
      </c>
      <c r="AG18" s="103">
        <v>5</v>
      </c>
      <c r="AH18" s="103">
        <v>5</v>
      </c>
      <c r="AI18" s="103">
        <v>5</v>
      </c>
      <c r="AJ18" s="103">
        <v>5</v>
      </c>
      <c r="AK18" s="103">
        <v>5</v>
      </c>
      <c r="AL18" s="103">
        <v>5</v>
      </c>
      <c r="AM18" s="103">
        <v>5</v>
      </c>
      <c r="AN18" s="103">
        <v>5</v>
      </c>
      <c r="AO18" s="103">
        <v>5</v>
      </c>
      <c r="AP18" s="103">
        <v>5</v>
      </c>
      <c r="AQ18" s="103">
        <v>5</v>
      </c>
      <c r="AR18" s="103">
        <v>5</v>
      </c>
      <c r="AS18" s="77">
        <v>5</v>
      </c>
      <c r="AT18" s="77">
        <v>5</v>
      </c>
      <c r="AU18" s="105">
        <v>5</v>
      </c>
    </row>
    <row r="19" spans="1:47" ht="24">
      <c r="A19" s="73">
        <v>18</v>
      </c>
      <c r="B19" s="71" t="s">
        <v>217</v>
      </c>
      <c r="C19" s="71">
        <v>2</v>
      </c>
      <c r="D19" s="71" t="s">
        <v>67</v>
      </c>
      <c r="E19" s="71" t="s">
        <v>221</v>
      </c>
      <c r="F19" s="71">
        <v>1</v>
      </c>
      <c r="G19" s="71">
        <v>1</v>
      </c>
      <c r="H19" s="71">
        <v>1</v>
      </c>
      <c r="I19" s="71">
        <v>1</v>
      </c>
      <c r="J19" s="71">
        <v>0</v>
      </c>
      <c r="K19" s="71">
        <v>0</v>
      </c>
      <c r="L19" s="71">
        <v>1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5">
        <v>4</v>
      </c>
      <c r="U19" s="75">
        <v>4</v>
      </c>
      <c r="V19" s="75">
        <v>1</v>
      </c>
      <c r="W19" s="101">
        <v>3</v>
      </c>
      <c r="X19" s="101">
        <v>3</v>
      </c>
      <c r="Y19" s="99">
        <v>4</v>
      </c>
      <c r="Z19" s="99">
        <v>4</v>
      </c>
      <c r="AA19" s="99">
        <v>4</v>
      </c>
      <c r="AB19" s="99">
        <v>5</v>
      </c>
      <c r="AC19" s="99">
        <v>4</v>
      </c>
      <c r="AD19" s="99">
        <v>4</v>
      </c>
      <c r="AE19" s="103">
        <v>4</v>
      </c>
      <c r="AF19" s="103">
        <v>4</v>
      </c>
      <c r="AG19" s="103">
        <v>4</v>
      </c>
      <c r="AH19" s="103">
        <v>4</v>
      </c>
      <c r="AI19" s="103">
        <v>4</v>
      </c>
      <c r="AJ19" s="103">
        <v>4</v>
      </c>
      <c r="AK19" s="103">
        <v>4</v>
      </c>
      <c r="AL19" s="103">
        <v>4</v>
      </c>
      <c r="AM19" s="103">
        <v>4</v>
      </c>
      <c r="AN19" s="103">
        <v>4</v>
      </c>
      <c r="AO19" s="103">
        <v>4</v>
      </c>
      <c r="AP19" s="103">
        <v>4</v>
      </c>
      <c r="AQ19" s="103">
        <v>4</v>
      </c>
      <c r="AR19" s="103">
        <v>4</v>
      </c>
      <c r="AS19" s="77">
        <v>4</v>
      </c>
      <c r="AT19" s="77">
        <v>4</v>
      </c>
      <c r="AU19" s="105">
        <v>4</v>
      </c>
    </row>
    <row r="20" spans="1:47" ht="24">
      <c r="A20" s="73">
        <v>19</v>
      </c>
      <c r="B20" s="71" t="s">
        <v>212</v>
      </c>
      <c r="C20" s="71">
        <v>2</v>
      </c>
      <c r="D20" s="71" t="s">
        <v>67</v>
      </c>
      <c r="E20" s="71" t="s">
        <v>83</v>
      </c>
      <c r="F20" s="71">
        <v>1</v>
      </c>
      <c r="G20" s="71">
        <v>1</v>
      </c>
      <c r="H20" s="71">
        <v>1</v>
      </c>
      <c r="I20" s="71">
        <v>1</v>
      </c>
      <c r="J20" s="71">
        <v>0</v>
      </c>
      <c r="K20" s="71">
        <v>0</v>
      </c>
      <c r="L20" s="71">
        <v>1</v>
      </c>
      <c r="M20" s="71">
        <v>1</v>
      </c>
      <c r="N20" s="71">
        <v>1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5">
        <v>4</v>
      </c>
      <c r="U20" s="75">
        <v>4</v>
      </c>
      <c r="V20" s="75">
        <v>3</v>
      </c>
      <c r="W20" s="101">
        <v>4</v>
      </c>
      <c r="X20" s="101">
        <v>4</v>
      </c>
      <c r="Y20" s="99">
        <v>4</v>
      </c>
      <c r="Z20" s="99">
        <v>3</v>
      </c>
      <c r="AA20" s="99">
        <v>4</v>
      </c>
      <c r="AB20" s="99">
        <v>4</v>
      </c>
      <c r="AC20" s="99">
        <v>4</v>
      </c>
      <c r="AD20" s="99">
        <v>3</v>
      </c>
      <c r="AE20" s="103">
        <v>4</v>
      </c>
      <c r="AF20" s="103">
        <v>4</v>
      </c>
      <c r="AG20" s="103">
        <v>4</v>
      </c>
      <c r="AH20" s="103">
        <v>4</v>
      </c>
      <c r="AI20" s="103">
        <v>4</v>
      </c>
      <c r="AJ20" s="103">
        <v>4</v>
      </c>
      <c r="AK20" s="103">
        <v>4</v>
      </c>
      <c r="AL20" s="103">
        <v>4</v>
      </c>
      <c r="AM20" s="103">
        <v>4</v>
      </c>
      <c r="AN20" s="103">
        <v>4</v>
      </c>
      <c r="AO20" s="103">
        <v>4</v>
      </c>
      <c r="AP20" s="103">
        <v>4</v>
      </c>
      <c r="AQ20" s="103">
        <v>4</v>
      </c>
      <c r="AR20" s="103">
        <v>4</v>
      </c>
      <c r="AS20" s="77">
        <v>4</v>
      </c>
      <c r="AT20" s="77">
        <v>3</v>
      </c>
      <c r="AU20" s="105">
        <v>4</v>
      </c>
    </row>
    <row r="21" spans="1:47" ht="24">
      <c r="A21" s="73">
        <v>20</v>
      </c>
      <c r="B21" s="71" t="s">
        <v>212</v>
      </c>
      <c r="C21" s="71">
        <v>2</v>
      </c>
      <c r="D21" s="71" t="s">
        <v>74</v>
      </c>
      <c r="E21" s="71" t="s">
        <v>222</v>
      </c>
      <c r="F21" s="71">
        <v>1</v>
      </c>
      <c r="G21" s="71">
        <v>1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1</v>
      </c>
      <c r="Q21" s="71">
        <v>0</v>
      </c>
      <c r="R21" s="71">
        <v>0</v>
      </c>
      <c r="S21" s="71">
        <v>0</v>
      </c>
      <c r="T21" s="75">
        <v>5</v>
      </c>
      <c r="U21" s="75">
        <v>5</v>
      </c>
      <c r="V21" s="75">
        <v>2</v>
      </c>
      <c r="W21" s="101">
        <v>4</v>
      </c>
      <c r="X21" s="101">
        <v>5</v>
      </c>
      <c r="Y21" s="99">
        <v>5</v>
      </c>
      <c r="Z21" s="99">
        <v>2</v>
      </c>
      <c r="AA21" s="99">
        <v>2</v>
      </c>
      <c r="AB21" s="99">
        <v>4</v>
      </c>
      <c r="AC21" s="99">
        <v>3</v>
      </c>
      <c r="AD21" s="99">
        <v>1</v>
      </c>
      <c r="AE21" s="103">
        <v>3</v>
      </c>
      <c r="AF21" s="103">
        <v>3</v>
      </c>
      <c r="AG21" s="103">
        <v>3</v>
      </c>
      <c r="AH21" s="103">
        <v>3</v>
      </c>
      <c r="AI21" s="103">
        <v>3</v>
      </c>
      <c r="AJ21" s="103">
        <v>3</v>
      </c>
      <c r="AK21" s="103">
        <v>4</v>
      </c>
      <c r="AL21" s="103">
        <v>3</v>
      </c>
      <c r="AM21" s="103">
        <v>4</v>
      </c>
      <c r="AN21" s="103">
        <v>3</v>
      </c>
      <c r="AO21" s="103">
        <v>3</v>
      </c>
      <c r="AP21" s="103">
        <v>3</v>
      </c>
      <c r="AQ21" s="103">
        <v>3</v>
      </c>
      <c r="AR21" s="103">
        <v>3</v>
      </c>
      <c r="AS21" s="77">
        <v>5</v>
      </c>
      <c r="AT21" s="77">
        <v>5</v>
      </c>
      <c r="AU21" s="105">
        <v>5</v>
      </c>
    </row>
    <row r="22" spans="1:47" ht="24">
      <c r="A22" s="73">
        <v>21</v>
      </c>
      <c r="B22" s="71" t="s">
        <v>212</v>
      </c>
      <c r="C22" s="71">
        <v>2</v>
      </c>
      <c r="D22" s="71" t="s">
        <v>80</v>
      </c>
      <c r="E22" s="71" t="s">
        <v>90</v>
      </c>
      <c r="F22" s="71">
        <v>1</v>
      </c>
      <c r="G22" s="71">
        <v>1</v>
      </c>
      <c r="H22" s="71">
        <v>0</v>
      </c>
      <c r="I22" s="71">
        <v>0</v>
      </c>
      <c r="J22" s="71">
        <v>0</v>
      </c>
      <c r="K22" s="71">
        <v>1</v>
      </c>
      <c r="L22" s="71">
        <v>1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5">
        <v>3</v>
      </c>
      <c r="U22" s="75">
        <v>3</v>
      </c>
      <c r="V22" s="75">
        <v>3</v>
      </c>
      <c r="W22" s="101">
        <v>3</v>
      </c>
      <c r="X22" s="101">
        <v>3</v>
      </c>
      <c r="Y22" s="99">
        <v>3</v>
      </c>
      <c r="Z22" s="99">
        <v>4</v>
      </c>
      <c r="AA22" s="99">
        <v>4</v>
      </c>
      <c r="AB22" s="99">
        <v>4</v>
      </c>
      <c r="AC22" s="99">
        <v>4</v>
      </c>
      <c r="AD22" s="99">
        <v>4</v>
      </c>
      <c r="AE22" s="103">
        <v>4</v>
      </c>
      <c r="AF22" s="103">
        <v>3</v>
      </c>
      <c r="AG22" s="103">
        <v>4</v>
      </c>
      <c r="AH22" s="103">
        <v>4</v>
      </c>
      <c r="AI22" s="103">
        <v>4</v>
      </c>
      <c r="AJ22" s="103">
        <v>4</v>
      </c>
      <c r="AK22" s="103">
        <v>4</v>
      </c>
      <c r="AL22" s="103">
        <v>3</v>
      </c>
      <c r="AM22" s="103">
        <v>4</v>
      </c>
      <c r="AN22" s="103">
        <v>4</v>
      </c>
      <c r="AO22" s="103">
        <v>4</v>
      </c>
      <c r="AP22" s="103">
        <v>4</v>
      </c>
      <c r="AQ22" s="103">
        <v>4</v>
      </c>
      <c r="AR22" s="103">
        <v>4</v>
      </c>
      <c r="AS22" s="77">
        <v>4</v>
      </c>
      <c r="AT22" s="77">
        <v>3</v>
      </c>
      <c r="AU22" s="105">
        <v>4</v>
      </c>
    </row>
    <row r="23" spans="1:47" ht="24">
      <c r="A23" s="73">
        <v>22</v>
      </c>
      <c r="B23" s="71" t="s">
        <v>212</v>
      </c>
      <c r="C23" s="71">
        <v>2</v>
      </c>
      <c r="D23" s="71" t="s">
        <v>67</v>
      </c>
      <c r="E23" s="71" t="s">
        <v>90</v>
      </c>
      <c r="F23" s="71">
        <v>1</v>
      </c>
      <c r="G23" s="71">
        <v>1</v>
      </c>
      <c r="H23" s="71">
        <v>1</v>
      </c>
      <c r="I23" s="71">
        <v>1</v>
      </c>
      <c r="J23" s="71">
        <v>0</v>
      </c>
      <c r="K23" s="71">
        <v>0</v>
      </c>
      <c r="L23" s="71">
        <v>1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5">
        <v>4</v>
      </c>
      <c r="U23" s="75">
        <v>5</v>
      </c>
      <c r="V23" s="75">
        <v>4</v>
      </c>
      <c r="W23" s="101">
        <v>5</v>
      </c>
      <c r="X23" s="101">
        <v>5</v>
      </c>
      <c r="Y23" s="99">
        <v>5</v>
      </c>
      <c r="Z23" s="99">
        <v>4</v>
      </c>
      <c r="AA23" s="99">
        <v>5</v>
      </c>
      <c r="AB23" s="99">
        <v>5</v>
      </c>
      <c r="AC23" s="99">
        <v>5</v>
      </c>
      <c r="AD23" s="99">
        <v>5</v>
      </c>
      <c r="AE23" s="103">
        <v>5</v>
      </c>
      <c r="AF23" s="103">
        <v>5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5</v>
      </c>
      <c r="AP23" s="103">
        <v>4</v>
      </c>
      <c r="AQ23" s="103">
        <v>5</v>
      </c>
      <c r="AR23" s="103">
        <v>5</v>
      </c>
      <c r="AS23" s="77">
        <v>5</v>
      </c>
      <c r="AT23" s="77">
        <v>5</v>
      </c>
      <c r="AU23" s="105">
        <v>5</v>
      </c>
    </row>
    <row r="24" spans="1:47" ht="24">
      <c r="A24" s="73">
        <v>23</v>
      </c>
      <c r="B24" s="71" t="s">
        <v>212</v>
      </c>
      <c r="C24" s="71">
        <v>1</v>
      </c>
      <c r="D24" s="71" t="s">
        <v>80</v>
      </c>
      <c r="E24" s="71" t="s">
        <v>90</v>
      </c>
      <c r="F24" s="71">
        <v>0</v>
      </c>
      <c r="G24" s="71">
        <v>0</v>
      </c>
      <c r="H24" s="71">
        <v>1</v>
      </c>
      <c r="I24" s="71">
        <v>0</v>
      </c>
      <c r="J24" s="71">
        <v>0</v>
      </c>
      <c r="K24" s="71">
        <v>1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5">
        <v>4</v>
      </c>
      <c r="U24" s="75">
        <v>4</v>
      </c>
      <c r="V24" s="75">
        <v>4</v>
      </c>
      <c r="W24" s="101">
        <v>4</v>
      </c>
      <c r="X24" s="101">
        <v>4</v>
      </c>
      <c r="Y24" s="99">
        <v>4</v>
      </c>
      <c r="Z24" s="99">
        <v>4</v>
      </c>
      <c r="AA24" s="99">
        <v>4</v>
      </c>
      <c r="AB24" s="99">
        <v>4</v>
      </c>
      <c r="AC24" s="99">
        <v>4</v>
      </c>
      <c r="AD24" s="99">
        <v>3</v>
      </c>
      <c r="AE24" s="103">
        <v>4</v>
      </c>
      <c r="AF24" s="103">
        <v>4</v>
      </c>
      <c r="AG24" s="103">
        <v>4</v>
      </c>
      <c r="AH24" s="103">
        <v>4</v>
      </c>
      <c r="AI24" s="103">
        <v>4</v>
      </c>
      <c r="AJ24" s="103">
        <v>4</v>
      </c>
      <c r="AK24" s="103">
        <v>4</v>
      </c>
      <c r="AL24" s="103">
        <v>4</v>
      </c>
      <c r="AM24" s="103">
        <v>4</v>
      </c>
      <c r="AN24" s="103">
        <v>4</v>
      </c>
      <c r="AO24" s="103">
        <v>4</v>
      </c>
      <c r="AP24" s="103">
        <v>4</v>
      </c>
      <c r="AQ24" s="103">
        <v>4</v>
      </c>
      <c r="AR24" s="103">
        <v>4</v>
      </c>
      <c r="AS24" s="77">
        <v>4</v>
      </c>
      <c r="AT24" s="77">
        <v>5</v>
      </c>
      <c r="AU24" s="105">
        <v>4</v>
      </c>
    </row>
    <row r="25" spans="1:47" ht="24">
      <c r="A25" s="73">
        <v>24</v>
      </c>
      <c r="B25" s="71" t="s">
        <v>212</v>
      </c>
      <c r="C25" s="71">
        <v>1</v>
      </c>
      <c r="D25" s="71" t="s">
        <v>80</v>
      </c>
      <c r="E25" s="71" t="s">
        <v>90</v>
      </c>
      <c r="F25" s="71">
        <v>1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1</v>
      </c>
      <c r="Q25" s="71">
        <v>0</v>
      </c>
      <c r="R25" s="71">
        <v>0</v>
      </c>
      <c r="S25" s="71">
        <v>0</v>
      </c>
      <c r="T25" s="75">
        <v>3</v>
      </c>
      <c r="U25" s="75">
        <v>3</v>
      </c>
      <c r="V25" s="75">
        <v>3</v>
      </c>
      <c r="W25" s="101">
        <v>2</v>
      </c>
      <c r="X25" s="101">
        <v>3</v>
      </c>
      <c r="Y25" s="99">
        <v>4</v>
      </c>
      <c r="Z25" s="99">
        <v>3</v>
      </c>
      <c r="AA25" s="99">
        <v>4</v>
      </c>
      <c r="AB25" s="99">
        <v>4</v>
      </c>
      <c r="AC25" s="99">
        <v>4</v>
      </c>
      <c r="AD25" s="99">
        <v>4</v>
      </c>
      <c r="AE25" s="103">
        <v>4</v>
      </c>
      <c r="AF25" s="103">
        <v>4</v>
      </c>
      <c r="AG25" s="103">
        <v>4</v>
      </c>
      <c r="AH25" s="103">
        <v>3</v>
      </c>
      <c r="AI25" s="103">
        <v>3</v>
      </c>
      <c r="AJ25" s="103">
        <v>3</v>
      </c>
      <c r="AK25" s="103">
        <v>3</v>
      </c>
      <c r="AL25" s="103">
        <v>3</v>
      </c>
      <c r="AM25" s="103">
        <v>3</v>
      </c>
      <c r="AN25" s="103">
        <v>3</v>
      </c>
      <c r="AO25" s="103">
        <v>3</v>
      </c>
      <c r="AP25" s="103">
        <v>3</v>
      </c>
      <c r="AQ25" s="103">
        <v>3</v>
      </c>
      <c r="AR25" s="103">
        <v>3</v>
      </c>
      <c r="AS25" s="77">
        <v>3</v>
      </c>
      <c r="AT25" s="77">
        <v>3</v>
      </c>
      <c r="AU25" s="105">
        <v>3</v>
      </c>
    </row>
    <row r="26" spans="1:47" ht="24">
      <c r="A26" s="73">
        <v>25</v>
      </c>
      <c r="B26" s="71" t="s">
        <v>217</v>
      </c>
      <c r="C26" s="71">
        <v>1</v>
      </c>
      <c r="D26" s="71" t="s">
        <v>67</v>
      </c>
      <c r="E26" s="71" t="s">
        <v>210</v>
      </c>
      <c r="F26" s="71">
        <v>0</v>
      </c>
      <c r="G26" s="71">
        <v>1</v>
      </c>
      <c r="H26" s="71">
        <v>1</v>
      </c>
      <c r="I26" s="71">
        <v>0</v>
      </c>
      <c r="J26" s="71">
        <v>1</v>
      </c>
      <c r="K26" s="71">
        <v>0</v>
      </c>
      <c r="L26" s="71">
        <v>1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5">
        <v>4</v>
      </c>
      <c r="U26" s="75">
        <v>4</v>
      </c>
      <c r="V26" s="75">
        <v>4</v>
      </c>
      <c r="W26" s="101">
        <v>4</v>
      </c>
      <c r="X26" s="101">
        <v>4</v>
      </c>
      <c r="Y26" s="99">
        <v>4</v>
      </c>
      <c r="Z26" s="99">
        <v>4</v>
      </c>
      <c r="AA26" s="99">
        <v>4</v>
      </c>
      <c r="AB26" s="99">
        <v>4</v>
      </c>
      <c r="AC26" s="99">
        <v>4</v>
      </c>
      <c r="AD26" s="99">
        <v>4</v>
      </c>
      <c r="AE26" s="103">
        <v>4</v>
      </c>
      <c r="AF26" s="103">
        <v>4</v>
      </c>
      <c r="AG26" s="103">
        <v>4</v>
      </c>
      <c r="AH26" s="103">
        <v>4</v>
      </c>
      <c r="AI26" s="103">
        <v>4</v>
      </c>
      <c r="AJ26" s="103">
        <v>4</v>
      </c>
      <c r="AK26" s="103">
        <v>4</v>
      </c>
      <c r="AL26" s="103">
        <v>4</v>
      </c>
      <c r="AM26" s="103">
        <v>4</v>
      </c>
      <c r="AN26" s="103">
        <v>4</v>
      </c>
      <c r="AO26" s="103">
        <v>4</v>
      </c>
      <c r="AP26" s="103">
        <v>4</v>
      </c>
      <c r="AQ26" s="103">
        <v>4</v>
      </c>
      <c r="AR26" s="103">
        <v>4</v>
      </c>
      <c r="AS26" s="77">
        <v>3</v>
      </c>
      <c r="AT26" s="77">
        <v>4</v>
      </c>
      <c r="AU26" s="105">
        <v>4</v>
      </c>
    </row>
    <row r="27" spans="1:47" ht="24">
      <c r="A27" s="73">
        <v>26</v>
      </c>
      <c r="B27" s="71" t="s">
        <v>212</v>
      </c>
      <c r="C27" s="71">
        <v>1</v>
      </c>
      <c r="D27" s="71" t="s">
        <v>67</v>
      </c>
      <c r="E27" s="71" t="s">
        <v>210</v>
      </c>
      <c r="F27" s="71">
        <v>0</v>
      </c>
      <c r="G27" s="71">
        <v>1</v>
      </c>
      <c r="H27" s="71">
        <v>1</v>
      </c>
      <c r="I27" s="71">
        <v>0</v>
      </c>
      <c r="J27" s="71">
        <v>1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5">
        <v>5</v>
      </c>
      <c r="U27" s="75">
        <v>5</v>
      </c>
      <c r="V27" s="75">
        <v>5</v>
      </c>
      <c r="W27" s="101">
        <v>5</v>
      </c>
      <c r="X27" s="101">
        <v>5</v>
      </c>
      <c r="Y27" s="99">
        <v>5</v>
      </c>
      <c r="Z27" s="99">
        <v>5</v>
      </c>
      <c r="AA27" s="99">
        <v>5</v>
      </c>
      <c r="AB27" s="99">
        <v>5</v>
      </c>
      <c r="AC27" s="99">
        <v>5</v>
      </c>
      <c r="AD27" s="99">
        <v>5</v>
      </c>
      <c r="AE27" s="103">
        <v>4</v>
      </c>
      <c r="AF27" s="103">
        <v>4</v>
      </c>
      <c r="AG27" s="103">
        <v>4</v>
      </c>
      <c r="AH27" s="103">
        <v>5</v>
      </c>
      <c r="AI27" s="103">
        <v>5</v>
      </c>
      <c r="AJ27" s="103">
        <v>4</v>
      </c>
      <c r="AK27" s="103">
        <v>5</v>
      </c>
      <c r="AL27" s="103">
        <v>5</v>
      </c>
      <c r="AM27" s="103">
        <v>4</v>
      </c>
      <c r="AN27" s="103">
        <v>5</v>
      </c>
      <c r="AO27" s="103">
        <v>5</v>
      </c>
      <c r="AP27" s="103">
        <v>4</v>
      </c>
      <c r="AQ27" s="103">
        <v>5</v>
      </c>
      <c r="AR27" s="103">
        <v>5</v>
      </c>
      <c r="AS27" s="77">
        <v>5</v>
      </c>
      <c r="AT27" s="77">
        <v>5</v>
      </c>
      <c r="AU27" s="105">
        <v>4</v>
      </c>
    </row>
    <row r="28" spans="1:47" ht="24">
      <c r="A28" s="73">
        <v>27</v>
      </c>
      <c r="B28" s="71" t="s">
        <v>217</v>
      </c>
      <c r="C28" s="71">
        <v>2</v>
      </c>
      <c r="D28" s="71" t="s">
        <v>67</v>
      </c>
      <c r="E28" s="71" t="s">
        <v>90</v>
      </c>
      <c r="F28" s="71">
        <v>0</v>
      </c>
      <c r="G28" s="71">
        <v>1</v>
      </c>
      <c r="H28" s="71">
        <v>0</v>
      </c>
      <c r="I28" s="71">
        <v>0</v>
      </c>
      <c r="J28" s="71">
        <v>0</v>
      </c>
      <c r="K28" s="71">
        <v>0</v>
      </c>
      <c r="L28" s="71">
        <v>1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5">
        <v>5</v>
      </c>
      <c r="U28" s="75">
        <v>5</v>
      </c>
      <c r="V28" s="75">
        <v>4</v>
      </c>
      <c r="W28" s="101">
        <v>4</v>
      </c>
      <c r="X28" s="101">
        <v>5</v>
      </c>
      <c r="Y28" s="99">
        <v>4</v>
      </c>
      <c r="Z28" s="99">
        <v>4</v>
      </c>
      <c r="AA28" s="99">
        <v>4</v>
      </c>
      <c r="AB28" s="99">
        <v>4</v>
      </c>
      <c r="AC28" s="99">
        <v>4</v>
      </c>
      <c r="AD28" s="99">
        <v>4</v>
      </c>
      <c r="AE28" s="103">
        <v>4</v>
      </c>
      <c r="AF28" s="103">
        <v>4</v>
      </c>
      <c r="AG28" s="103">
        <v>4</v>
      </c>
      <c r="AH28" s="103">
        <v>4</v>
      </c>
      <c r="AI28" s="103">
        <v>4</v>
      </c>
      <c r="AJ28" s="103">
        <v>4</v>
      </c>
      <c r="AK28" s="103">
        <v>4</v>
      </c>
      <c r="AL28" s="103">
        <v>4</v>
      </c>
      <c r="AM28" s="103">
        <v>4</v>
      </c>
      <c r="AN28" s="103">
        <v>4</v>
      </c>
      <c r="AO28" s="103">
        <v>4</v>
      </c>
      <c r="AP28" s="103">
        <v>4</v>
      </c>
      <c r="AQ28" s="103">
        <v>4</v>
      </c>
      <c r="AR28" s="103">
        <v>4</v>
      </c>
      <c r="AS28" s="77">
        <v>4</v>
      </c>
      <c r="AT28" s="77">
        <v>3</v>
      </c>
      <c r="AU28" s="105">
        <v>4</v>
      </c>
    </row>
    <row r="29" spans="1:47" ht="24">
      <c r="A29" s="73">
        <v>28</v>
      </c>
      <c r="B29" s="71" t="s">
        <v>212</v>
      </c>
      <c r="C29" s="71">
        <v>1</v>
      </c>
      <c r="D29" s="71" t="s">
        <v>80</v>
      </c>
      <c r="E29" s="71" t="s">
        <v>90</v>
      </c>
      <c r="F29" s="71">
        <v>0</v>
      </c>
      <c r="G29" s="71">
        <v>1</v>
      </c>
      <c r="H29" s="71">
        <v>0</v>
      </c>
      <c r="I29" s="71">
        <v>0</v>
      </c>
      <c r="J29" s="71">
        <v>0</v>
      </c>
      <c r="K29" s="71">
        <v>0</v>
      </c>
      <c r="L29" s="71">
        <v>1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5">
        <v>5</v>
      </c>
      <c r="U29" s="75">
        <v>4</v>
      </c>
      <c r="V29" s="75">
        <v>4</v>
      </c>
      <c r="W29" s="101">
        <v>5</v>
      </c>
      <c r="X29" s="101">
        <v>5</v>
      </c>
      <c r="Y29" s="99">
        <v>5</v>
      </c>
      <c r="Z29" s="99">
        <v>5</v>
      </c>
      <c r="AA29" s="99">
        <v>5</v>
      </c>
      <c r="AB29" s="99">
        <v>5</v>
      </c>
      <c r="AC29" s="99">
        <v>4</v>
      </c>
      <c r="AD29" s="99">
        <v>5</v>
      </c>
      <c r="AE29" s="103">
        <v>5</v>
      </c>
      <c r="AF29" s="103">
        <v>5</v>
      </c>
      <c r="AG29" s="103">
        <v>5</v>
      </c>
      <c r="AH29" s="103">
        <v>5</v>
      </c>
      <c r="AI29" s="103">
        <v>4</v>
      </c>
      <c r="AJ29" s="103">
        <v>3</v>
      </c>
      <c r="AK29" s="103">
        <v>2</v>
      </c>
      <c r="AL29" s="103">
        <v>3</v>
      </c>
      <c r="AM29" s="103">
        <v>3</v>
      </c>
      <c r="AN29" s="103">
        <v>3</v>
      </c>
      <c r="AO29" s="103">
        <v>3</v>
      </c>
      <c r="AP29" s="103">
        <v>3</v>
      </c>
      <c r="AQ29" s="103">
        <v>3</v>
      </c>
      <c r="AR29" s="103">
        <v>3</v>
      </c>
      <c r="AS29" s="77">
        <v>4</v>
      </c>
      <c r="AT29" s="77">
        <v>4</v>
      </c>
      <c r="AU29" s="105">
        <v>4</v>
      </c>
    </row>
    <row r="30" spans="1:47" ht="24">
      <c r="A30" s="73">
        <v>29</v>
      </c>
      <c r="B30" s="71" t="s">
        <v>212</v>
      </c>
      <c r="C30" s="71">
        <v>2</v>
      </c>
      <c r="D30" s="71" t="s">
        <v>80</v>
      </c>
      <c r="E30" s="71" t="s">
        <v>90</v>
      </c>
      <c r="F30" s="71">
        <v>1</v>
      </c>
      <c r="G30" s="71">
        <v>0</v>
      </c>
      <c r="H30" s="71">
        <v>0</v>
      </c>
      <c r="I30" s="71">
        <v>0</v>
      </c>
      <c r="J30" s="71">
        <v>0</v>
      </c>
      <c r="K30" s="71">
        <v>1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5">
        <v>4</v>
      </c>
      <c r="U30" s="75">
        <v>3</v>
      </c>
      <c r="V30" s="75">
        <v>3</v>
      </c>
      <c r="W30" s="101">
        <v>4</v>
      </c>
      <c r="X30" s="101">
        <v>4</v>
      </c>
      <c r="Y30" s="99">
        <v>5</v>
      </c>
      <c r="Z30" s="99">
        <v>5</v>
      </c>
      <c r="AA30" s="99">
        <v>5</v>
      </c>
      <c r="AB30" s="99">
        <v>5</v>
      </c>
      <c r="AC30" s="99">
        <v>5</v>
      </c>
      <c r="AD30" s="99">
        <v>5</v>
      </c>
      <c r="AE30" s="103">
        <v>5</v>
      </c>
      <c r="AF30" s="103">
        <v>5</v>
      </c>
      <c r="AG30" s="103">
        <v>5</v>
      </c>
      <c r="AH30" s="103">
        <v>5</v>
      </c>
      <c r="AI30" s="103">
        <v>4</v>
      </c>
      <c r="AJ30" s="103">
        <v>4</v>
      </c>
      <c r="AK30" s="103">
        <v>4</v>
      </c>
      <c r="AL30" s="103">
        <v>4</v>
      </c>
      <c r="AM30" s="103">
        <v>4</v>
      </c>
      <c r="AN30" s="103">
        <v>4</v>
      </c>
      <c r="AO30" s="103">
        <v>4</v>
      </c>
      <c r="AP30" s="103">
        <v>4</v>
      </c>
      <c r="AQ30" s="103">
        <v>4</v>
      </c>
      <c r="AR30" s="103">
        <v>4</v>
      </c>
      <c r="AS30" s="77">
        <v>5</v>
      </c>
      <c r="AT30" s="77">
        <v>5</v>
      </c>
      <c r="AU30" s="105">
        <v>4</v>
      </c>
    </row>
    <row r="31" spans="1:47" ht="24">
      <c r="A31" s="73">
        <v>30</v>
      </c>
      <c r="B31" s="71" t="s">
        <v>212</v>
      </c>
      <c r="C31" s="71">
        <v>2</v>
      </c>
      <c r="D31" s="71" t="s">
        <v>80</v>
      </c>
      <c r="E31" s="71" t="s">
        <v>90</v>
      </c>
      <c r="F31" s="71">
        <v>0</v>
      </c>
      <c r="G31" s="71">
        <v>1</v>
      </c>
      <c r="H31" s="71">
        <v>0</v>
      </c>
      <c r="I31" s="71">
        <v>0</v>
      </c>
      <c r="J31" s="71">
        <v>0</v>
      </c>
      <c r="K31" s="71">
        <v>0</v>
      </c>
      <c r="L31" s="71">
        <v>1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5">
        <v>4</v>
      </c>
      <c r="U31" s="75">
        <v>2</v>
      </c>
      <c r="V31" s="75">
        <v>3</v>
      </c>
      <c r="W31" s="101">
        <v>4</v>
      </c>
      <c r="X31" s="101">
        <v>4</v>
      </c>
      <c r="Y31" s="99">
        <v>4</v>
      </c>
      <c r="Z31" s="99">
        <v>4</v>
      </c>
      <c r="AA31" s="99">
        <v>4</v>
      </c>
      <c r="AB31" s="99">
        <v>4</v>
      </c>
      <c r="AC31" s="99">
        <v>4</v>
      </c>
      <c r="AD31" s="99">
        <v>3</v>
      </c>
      <c r="AE31" s="103">
        <v>4</v>
      </c>
      <c r="AF31" s="103">
        <v>4</v>
      </c>
      <c r="AG31" s="103">
        <v>4</v>
      </c>
      <c r="AH31" s="103">
        <v>4</v>
      </c>
      <c r="AI31" s="103">
        <v>4</v>
      </c>
      <c r="AJ31" s="103">
        <v>4</v>
      </c>
      <c r="AK31" s="103">
        <v>4</v>
      </c>
      <c r="AL31" s="103">
        <v>4</v>
      </c>
      <c r="AM31" s="103">
        <v>4</v>
      </c>
      <c r="AN31" s="103">
        <v>4</v>
      </c>
      <c r="AO31" s="103">
        <v>3</v>
      </c>
      <c r="AP31" s="103">
        <v>4</v>
      </c>
      <c r="AQ31" s="103">
        <v>4</v>
      </c>
      <c r="AR31" s="103">
        <v>4</v>
      </c>
      <c r="AS31" s="77">
        <v>4</v>
      </c>
      <c r="AT31" s="77">
        <v>4</v>
      </c>
      <c r="AU31" s="105">
        <v>4</v>
      </c>
    </row>
    <row r="32" spans="1:47" ht="24">
      <c r="A32" s="73">
        <v>31</v>
      </c>
      <c r="B32" s="71" t="s">
        <v>212</v>
      </c>
      <c r="C32" s="71">
        <v>1</v>
      </c>
      <c r="D32" s="71" t="s">
        <v>84</v>
      </c>
      <c r="E32" s="71" t="s">
        <v>84</v>
      </c>
      <c r="F32" s="71">
        <v>0</v>
      </c>
      <c r="G32" s="71">
        <v>1</v>
      </c>
      <c r="H32" s="71">
        <v>1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1</v>
      </c>
      <c r="Q32" s="71">
        <v>0</v>
      </c>
      <c r="R32" s="71">
        <v>0</v>
      </c>
      <c r="S32" s="71">
        <v>0</v>
      </c>
      <c r="T32" s="75">
        <v>5</v>
      </c>
      <c r="U32" s="75">
        <v>5</v>
      </c>
      <c r="V32" s="75">
        <v>3</v>
      </c>
      <c r="W32" s="101">
        <v>4</v>
      </c>
      <c r="X32" s="101">
        <v>5</v>
      </c>
      <c r="Y32" s="99">
        <v>5</v>
      </c>
      <c r="Z32" s="99">
        <v>5</v>
      </c>
      <c r="AA32" s="99">
        <v>5</v>
      </c>
      <c r="AB32" s="99">
        <v>5</v>
      </c>
      <c r="AC32" s="99">
        <v>5</v>
      </c>
      <c r="AD32" s="99">
        <v>5</v>
      </c>
      <c r="AE32" s="103">
        <v>4</v>
      </c>
      <c r="AF32" s="103">
        <v>4</v>
      </c>
      <c r="AG32" s="103">
        <v>4</v>
      </c>
      <c r="AH32" s="103">
        <v>4</v>
      </c>
      <c r="AI32" s="103">
        <v>4</v>
      </c>
      <c r="AJ32" s="103">
        <v>4</v>
      </c>
      <c r="AK32" s="103">
        <v>4</v>
      </c>
      <c r="AL32" s="103">
        <v>4</v>
      </c>
      <c r="AM32" s="103">
        <v>4</v>
      </c>
      <c r="AN32" s="103">
        <v>4</v>
      </c>
      <c r="AO32" s="103">
        <v>4</v>
      </c>
      <c r="AP32" s="103">
        <v>4</v>
      </c>
      <c r="AQ32" s="103">
        <v>4</v>
      </c>
      <c r="AR32" s="103">
        <v>4</v>
      </c>
      <c r="AS32" s="77">
        <v>4</v>
      </c>
      <c r="AT32" s="77">
        <v>4</v>
      </c>
      <c r="AU32" s="105">
        <v>4</v>
      </c>
    </row>
    <row r="33" spans="1:47" ht="24">
      <c r="A33" s="73">
        <v>32</v>
      </c>
      <c r="B33" s="71" t="s">
        <v>212</v>
      </c>
      <c r="C33" s="71">
        <v>1</v>
      </c>
      <c r="D33" s="71" t="s">
        <v>66</v>
      </c>
      <c r="E33" s="71" t="s">
        <v>93</v>
      </c>
      <c r="F33" s="71">
        <v>0</v>
      </c>
      <c r="G33" s="71">
        <v>1</v>
      </c>
      <c r="H33" s="71">
        <v>1</v>
      </c>
      <c r="I33" s="71">
        <v>0</v>
      </c>
      <c r="J33" s="71">
        <v>0</v>
      </c>
      <c r="K33" s="71">
        <v>1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5">
        <v>4</v>
      </c>
      <c r="U33" s="75">
        <v>4</v>
      </c>
      <c r="V33" s="75">
        <v>3</v>
      </c>
      <c r="W33" s="101">
        <v>4</v>
      </c>
      <c r="X33" s="101">
        <v>5</v>
      </c>
      <c r="Y33" s="99">
        <v>4</v>
      </c>
      <c r="Z33" s="99">
        <v>4</v>
      </c>
      <c r="AA33" s="99">
        <v>5</v>
      </c>
      <c r="AB33" s="99">
        <v>5</v>
      </c>
      <c r="AC33" s="99">
        <v>4</v>
      </c>
      <c r="AD33" s="99">
        <v>5</v>
      </c>
      <c r="AE33" s="103">
        <v>5</v>
      </c>
      <c r="AF33" s="103">
        <v>5</v>
      </c>
      <c r="AG33" s="103">
        <v>5</v>
      </c>
      <c r="AH33" s="103">
        <v>5</v>
      </c>
      <c r="AI33" s="103">
        <v>5</v>
      </c>
      <c r="AJ33" s="103">
        <v>5</v>
      </c>
      <c r="AK33" s="103">
        <v>4</v>
      </c>
      <c r="AL33" s="103">
        <v>5</v>
      </c>
      <c r="AM33" s="103">
        <v>5</v>
      </c>
      <c r="AN33" s="103">
        <v>5</v>
      </c>
      <c r="AO33" s="103">
        <v>5</v>
      </c>
      <c r="AP33" s="103">
        <v>5</v>
      </c>
      <c r="AQ33" s="103">
        <v>5</v>
      </c>
      <c r="AR33" s="103">
        <v>5</v>
      </c>
      <c r="AS33" s="77">
        <v>4</v>
      </c>
      <c r="AT33" s="77">
        <v>5</v>
      </c>
      <c r="AU33" s="105">
        <v>4</v>
      </c>
    </row>
    <row r="34" spans="1:47" ht="24">
      <c r="A34" s="73">
        <v>33</v>
      </c>
      <c r="B34" s="71" t="s">
        <v>212</v>
      </c>
      <c r="C34" s="71">
        <v>1</v>
      </c>
      <c r="D34" s="71" t="s">
        <v>67</v>
      </c>
      <c r="E34" s="71" t="s">
        <v>97</v>
      </c>
      <c r="F34" s="71">
        <v>0</v>
      </c>
      <c r="G34" s="71">
        <v>0</v>
      </c>
      <c r="H34" s="71">
        <v>1</v>
      </c>
      <c r="I34" s="71">
        <v>0</v>
      </c>
      <c r="J34" s="71">
        <v>0</v>
      </c>
      <c r="K34" s="71">
        <v>1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5">
        <v>4</v>
      </c>
      <c r="U34" s="75">
        <v>5</v>
      </c>
      <c r="V34" s="75">
        <v>4</v>
      </c>
      <c r="W34" s="101">
        <v>3</v>
      </c>
      <c r="X34" s="101">
        <v>4</v>
      </c>
      <c r="Y34" s="99">
        <v>5</v>
      </c>
      <c r="Z34" s="99">
        <v>3</v>
      </c>
      <c r="AA34" s="99">
        <v>5</v>
      </c>
      <c r="AB34" s="99">
        <v>5</v>
      </c>
      <c r="AC34" s="99">
        <v>5</v>
      </c>
      <c r="AD34" s="99">
        <v>3</v>
      </c>
      <c r="AE34" s="103">
        <v>5</v>
      </c>
      <c r="AF34" s="103">
        <v>5</v>
      </c>
      <c r="AG34" s="103">
        <v>5</v>
      </c>
      <c r="AH34" s="103">
        <v>5</v>
      </c>
      <c r="AI34" s="103">
        <v>5</v>
      </c>
      <c r="AJ34" s="103">
        <v>5</v>
      </c>
      <c r="AK34" s="103">
        <v>5</v>
      </c>
      <c r="AL34" s="103">
        <v>4</v>
      </c>
      <c r="AM34" s="103">
        <v>3</v>
      </c>
      <c r="AN34" s="103">
        <v>5</v>
      </c>
      <c r="AO34" s="103">
        <v>5</v>
      </c>
      <c r="AP34" s="103">
        <v>4</v>
      </c>
      <c r="AQ34" s="103">
        <v>3</v>
      </c>
      <c r="AR34" s="103">
        <v>3</v>
      </c>
      <c r="AS34" s="77">
        <v>5</v>
      </c>
      <c r="AT34" s="77">
        <v>3</v>
      </c>
      <c r="AU34" s="105">
        <v>5</v>
      </c>
    </row>
    <row r="35" spans="1:47" ht="24">
      <c r="A35" s="73">
        <v>34</v>
      </c>
      <c r="B35" s="71" t="s">
        <v>212</v>
      </c>
      <c r="C35" s="71">
        <v>2</v>
      </c>
      <c r="D35" s="71" t="s">
        <v>67</v>
      </c>
      <c r="E35" s="71" t="s">
        <v>83</v>
      </c>
      <c r="F35" s="71">
        <v>0</v>
      </c>
      <c r="G35" s="71">
        <v>1</v>
      </c>
      <c r="H35" s="71">
        <v>1</v>
      </c>
      <c r="I35" s="71">
        <v>0</v>
      </c>
      <c r="J35" s="71">
        <v>0</v>
      </c>
      <c r="K35" s="71">
        <v>0</v>
      </c>
      <c r="L35" s="71">
        <v>1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5">
        <v>4</v>
      </c>
      <c r="U35" s="75">
        <v>4</v>
      </c>
      <c r="V35" s="75">
        <v>3</v>
      </c>
      <c r="W35" s="101">
        <v>5</v>
      </c>
      <c r="X35" s="101">
        <v>5</v>
      </c>
      <c r="Y35" s="99">
        <v>5</v>
      </c>
      <c r="Z35" s="99">
        <v>5</v>
      </c>
      <c r="AA35" s="99">
        <v>5</v>
      </c>
      <c r="AB35" s="99">
        <v>5</v>
      </c>
      <c r="AC35" s="99">
        <v>5</v>
      </c>
      <c r="AD35" s="99">
        <v>5</v>
      </c>
      <c r="AE35" s="103">
        <v>4</v>
      </c>
      <c r="AF35" s="103">
        <v>5</v>
      </c>
      <c r="AG35" s="103">
        <v>5</v>
      </c>
      <c r="AH35" s="103">
        <v>5</v>
      </c>
      <c r="AI35" s="103">
        <v>5</v>
      </c>
      <c r="AJ35" s="103">
        <v>5</v>
      </c>
      <c r="AK35" s="103">
        <v>5</v>
      </c>
      <c r="AL35" s="103">
        <v>5</v>
      </c>
      <c r="AM35" s="103">
        <v>5</v>
      </c>
      <c r="AN35" s="103">
        <v>5</v>
      </c>
      <c r="AO35" s="103">
        <v>5</v>
      </c>
      <c r="AP35" s="103">
        <v>5</v>
      </c>
      <c r="AQ35" s="103">
        <v>5</v>
      </c>
      <c r="AR35" s="103">
        <v>5</v>
      </c>
      <c r="AS35" s="77">
        <v>5</v>
      </c>
      <c r="AT35" s="77">
        <v>5</v>
      </c>
      <c r="AU35" s="105">
        <v>5</v>
      </c>
    </row>
    <row r="36" spans="1:47" ht="24">
      <c r="A36" s="73">
        <v>35</v>
      </c>
      <c r="B36" s="71" t="s">
        <v>212</v>
      </c>
      <c r="C36" s="71">
        <v>2</v>
      </c>
      <c r="D36" s="71" t="s">
        <v>67</v>
      </c>
      <c r="E36" s="71" t="s">
        <v>83</v>
      </c>
      <c r="F36" s="71">
        <v>0</v>
      </c>
      <c r="G36" s="71">
        <v>1</v>
      </c>
      <c r="H36" s="71">
        <v>1</v>
      </c>
      <c r="I36" s="71">
        <v>0</v>
      </c>
      <c r="J36" s="71">
        <v>0</v>
      </c>
      <c r="K36" s="71">
        <v>0</v>
      </c>
      <c r="L36" s="71">
        <v>1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5">
        <v>4</v>
      </c>
      <c r="U36" s="75">
        <v>4</v>
      </c>
      <c r="V36" s="75">
        <v>3</v>
      </c>
      <c r="W36" s="101">
        <v>5</v>
      </c>
      <c r="X36" s="101">
        <v>5</v>
      </c>
      <c r="Y36" s="99">
        <v>5</v>
      </c>
      <c r="Z36" s="99">
        <v>5</v>
      </c>
      <c r="AA36" s="99">
        <v>5</v>
      </c>
      <c r="AB36" s="99">
        <v>5</v>
      </c>
      <c r="AC36" s="99">
        <v>5</v>
      </c>
      <c r="AD36" s="99">
        <v>5</v>
      </c>
      <c r="AE36" s="103">
        <v>5</v>
      </c>
      <c r="AF36" s="103">
        <v>5</v>
      </c>
      <c r="AG36" s="103">
        <v>5</v>
      </c>
      <c r="AH36" s="103">
        <v>5</v>
      </c>
      <c r="AI36" s="103">
        <v>5</v>
      </c>
      <c r="AJ36" s="103">
        <v>5</v>
      </c>
      <c r="AK36" s="103">
        <v>5</v>
      </c>
      <c r="AL36" s="103">
        <v>5</v>
      </c>
      <c r="AM36" s="103">
        <v>5</v>
      </c>
      <c r="AN36" s="103">
        <v>5</v>
      </c>
      <c r="AO36" s="103">
        <v>5</v>
      </c>
      <c r="AP36" s="103">
        <v>5</v>
      </c>
      <c r="AQ36" s="103">
        <v>5</v>
      </c>
      <c r="AR36" s="103">
        <v>5</v>
      </c>
      <c r="AS36" s="77">
        <v>5</v>
      </c>
      <c r="AT36" s="77">
        <v>4</v>
      </c>
      <c r="AU36" s="105">
        <v>5</v>
      </c>
    </row>
    <row r="37" spans="1:47" ht="24">
      <c r="A37" s="73">
        <v>36</v>
      </c>
      <c r="B37" s="71" t="s">
        <v>212</v>
      </c>
      <c r="C37" s="71">
        <v>2</v>
      </c>
      <c r="D37" s="71" t="s">
        <v>67</v>
      </c>
      <c r="E37" s="71" t="s">
        <v>83</v>
      </c>
      <c r="F37" s="71">
        <v>1</v>
      </c>
      <c r="G37" s="71">
        <v>1</v>
      </c>
      <c r="H37" s="71">
        <v>0</v>
      </c>
      <c r="I37" s="71">
        <v>1</v>
      </c>
      <c r="J37" s="71">
        <v>1</v>
      </c>
      <c r="K37" s="71">
        <v>1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5">
        <v>3</v>
      </c>
      <c r="U37" s="75">
        <v>3</v>
      </c>
      <c r="V37" s="75">
        <v>2</v>
      </c>
      <c r="W37" s="101">
        <v>4</v>
      </c>
      <c r="X37" s="101">
        <v>4</v>
      </c>
      <c r="Y37" s="99">
        <v>4</v>
      </c>
      <c r="Z37" s="99">
        <v>4</v>
      </c>
      <c r="AA37" s="99">
        <v>4</v>
      </c>
      <c r="AB37" s="99">
        <v>3</v>
      </c>
      <c r="AC37" s="99">
        <v>4</v>
      </c>
      <c r="AD37" s="99">
        <v>4</v>
      </c>
      <c r="AE37" s="103">
        <v>5</v>
      </c>
      <c r="AF37" s="103">
        <v>5</v>
      </c>
      <c r="AG37" s="103">
        <v>5</v>
      </c>
      <c r="AH37" s="103">
        <v>5</v>
      </c>
      <c r="AI37" s="103">
        <v>5</v>
      </c>
      <c r="AJ37" s="103">
        <v>5</v>
      </c>
      <c r="AK37" s="103">
        <v>5</v>
      </c>
      <c r="AL37" s="103">
        <v>5</v>
      </c>
      <c r="AM37" s="103">
        <v>5</v>
      </c>
      <c r="AN37" s="103">
        <v>5</v>
      </c>
      <c r="AO37" s="103">
        <v>5</v>
      </c>
      <c r="AP37" s="103">
        <v>5</v>
      </c>
      <c r="AQ37" s="103">
        <v>5</v>
      </c>
      <c r="AR37" s="103">
        <v>5</v>
      </c>
      <c r="AS37" s="77">
        <v>5</v>
      </c>
      <c r="AT37" s="77">
        <v>5</v>
      </c>
      <c r="AU37" s="105">
        <v>5</v>
      </c>
    </row>
    <row r="38" spans="1:47" ht="24">
      <c r="A38" s="73">
        <v>37</v>
      </c>
      <c r="B38" s="71" t="s">
        <v>212</v>
      </c>
      <c r="C38" s="71">
        <v>1</v>
      </c>
      <c r="D38" s="71" t="s">
        <v>67</v>
      </c>
      <c r="E38" s="71" t="s">
        <v>210</v>
      </c>
      <c r="F38" s="71">
        <v>0</v>
      </c>
      <c r="G38" s="71">
        <v>0</v>
      </c>
      <c r="H38" s="71">
        <v>1</v>
      </c>
      <c r="I38" s="71">
        <v>1</v>
      </c>
      <c r="J38" s="71">
        <v>1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5">
        <v>4</v>
      </c>
      <c r="U38" s="75">
        <v>4</v>
      </c>
      <c r="V38" s="75">
        <v>3</v>
      </c>
      <c r="W38" s="101">
        <v>4</v>
      </c>
      <c r="X38" s="101">
        <v>4</v>
      </c>
      <c r="Y38" s="99">
        <v>4</v>
      </c>
      <c r="Z38" s="99">
        <v>4</v>
      </c>
      <c r="AA38" s="99">
        <v>4</v>
      </c>
      <c r="AB38" s="99">
        <v>4</v>
      </c>
      <c r="AC38" s="99">
        <v>4</v>
      </c>
      <c r="AD38" s="99">
        <v>3</v>
      </c>
      <c r="AE38" s="103">
        <v>4</v>
      </c>
      <c r="AF38" s="103">
        <v>4</v>
      </c>
      <c r="AG38" s="103">
        <v>4</v>
      </c>
      <c r="AH38" s="103">
        <v>4</v>
      </c>
      <c r="AI38" s="103">
        <v>4</v>
      </c>
      <c r="AJ38" s="103">
        <v>4</v>
      </c>
      <c r="AK38" s="103">
        <v>4</v>
      </c>
      <c r="AL38" s="103">
        <v>4</v>
      </c>
      <c r="AM38" s="103">
        <v>4</v>
      </c>
      <c r="AN38" s="103">
        <v>4</v>
      </c>
      <c r="AO38" s="103">
        <v>4</v>
      </c>
      <c r="AP38" s="103">
        <v>4</v>
      </c>
      <c r="AQ38" s="103">
        <v>4</v>
      </c>
      <c r="AR38" s="103">
        <v>4</v>
      </c>
      <c r="AS38" s="77">
        <v>4</v>
      </c>
      <c r="AT38" s="77">
        <v>4</v>
      </c>
      <c r="AU38" s="105">
        <v>4</v>
      </c>
    </row>
    <row r="39" spans="1:47" ht="24">
      <c r="A39" s="73">
        <v>38</v>
      </c>
      <c r="B39" s="71" t="s">
        <v>212</v>
      </c>
      <c r="C39" s="71">
        <v>1</v>
      </c>
      <c r="D39" s="71" t="s">
        <v>67</v>
      </c>
      <c r="E39" s="71" t="s">
        <v>227</v>
      </c>
      <c r="F39" s="71">
        <v>1</v>
      </c>
      <c r="G39" s="71">
        <v>1</v>
      </c>
      <c r="H39" s="71">
        <v>1</v>
      </c>
      <c r="I39" s="71">
        <v>1</v>
      </c>
      <c r="J39" s="71">
        <v>1</v>
      </c>
      <c r="K39" s="71">
        <v>0</v>
      </c>
      <c r="L39" s="71">
        <v>1</v>
      </c>
      <c r="M39" s="71">
        <v>1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5">
        <v>4</v>
      </c>
      <c r="U39" s="75">
        <v>5</v>
      </c>
      <c r="V39" s="75">
        <v>2</v>
      </c>
      <c r="W39" s="101">
        <v>4</v>
      </c>
      <c r="X39" s="101">
        <v>4</v>
      </c>
      <c r="Y39" s="99">
        <v>3</v>
      </c>
      <c r="Z39" s="99">
        <v>4</v>
      </c>
      <c r="AA39" s="99">
        <v>4</v>
      </c>
      <c r="AB39" s="99">
        <v>5</v>
      </c>
      <c r="AC39" s="99">
        <v>5</v>
      </c>
      <c r="AD39" s="99">
        <v>4</v>
      </c>
      <c r="AE39" s="103">
        <v>4</v>
      </c>
      <c r="AF39" s="103">
        <v>4</v>
      </c>
      <c r="AG39" s="103">
        <v>3</v>
      </c>
      <c r="AH39" s="103">
        <v>4</v>
      </c>
      <c r="AI39" s="103">
        <v>4</v>
      </c>
      <c r="AJ39" s="103">
        <v>4</v>
      </c>
      <c r="AK39" s="103">
        <v>4</v>
      </c>
      <c r="AL39" s="103">
        <v>4</v>
      </c>
      <c r="AM39" s="103">
        <v>4</v>
      </c>
      <c r="AN39" s="103">
        <v>4</v>
      </c>
      <c r="AO39" s="103">
        <v>3</v>
      </c>
      <c r="AP39" s="103">
        <v>5</v>
      </c>
      <c r="AQ39" s="103">
        <v>4</v>
      </c>
      <c r="AR39" s="103">
        <v>4</v>
      </c>
      <c r="AS39" s="77">
        <v>4</v>
      </c>
      <c r="AT39" s="77">
        <v>4</v>
      </c>
      <c r="AU39" s="105">
        <v>5</v>
      </c>
    </row>
    <row r="40" spans="1:47" ht="24">
      <c r="A40" s="73">
        <v>39</v>
      </c>
      <c r="B40" s="71" t="s">
        <v>212</v>
      </c>
      <c r="C40" s="71">
        <v>2</v>
      </c>
      <c r="D40" s="71" t="s">
        <v>115</v>
      </c>
      <c r="E40" s="71" t="s">
        <v>228</v>
      </c>
      <c r="F40" s="71">
        <v>1</v>
      </c>
      <c r="G40" s="71">
        <v>1</v>
      </c>
      <c r="H40" s="71">
        <v>0</v>
      </c>
      <c r="I40" s="71">
        <v>0</v>
      </c>
      <c r="J40" s="71">
        <v>0</v>
      </c>
      <c r="K40" s="71">
        <v>0</v>
      </c>
      <c r="L40" s="71">
        <v>1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5">
        <v>5</v>
      </c>
      <c r="U40" s="75">
        <v>4</v>
      </c>
      <c r="V40" s="75">
        <v>3</v>
      </c>
      <c r="W40" s="101">
        <v>5</v>
      </c>
      <c r="X40" s="101">
        <v>5</v>
      </c>
      <c r="Y40" s="99">
        <v>4</v>
      </c>
      <c r="Z40" s="99">
        <v>3</v>
      </c>
      <c r="AA40" s="99">
        <v>5</v>
      </c>
      <c r="AB40" s="99">
        <v>5</v>
      </c>
      <c r="AC40" s="99">
        <v>5</v>
      </c>
      <c r="AD40" s="99">
        <v>5</v>
      </c>
      <c r="AE40" s="103">
        <v>5</v>
      </c>
      <c r="AF40" s="103">
        <v>5</v>
      </c>
      <c r="AG40" s="103">
        <v>5</v>
      </c>
      <c r="AH40" s="103">
        <v>5</v>
      </c>
      <c r="AI40" s="103">
        <v>4</v>
      </c>
      <c r="AJ40" s="103">
        <v>4</v>
      </c>
      <c r="AK40" s="103">
        <v>4</v>
      </c>
      <c r="AL40" s="103">
        <v>4</v>
      </c>
      <c r="AM40" s="103">
        <v>4</v>
      </c>
      <c r="AN40" s="103">
        <v>4</v>
      </c>
      <c r="AO40" s="103">
        <v>4</v>
      </c>
      <c r="AP40" s="103">
        <v>4</v>
      </c>
      <c r="AQ40" s="103">
        <v>4</v>
      </c>
      <c r="AR40" s="103">
        <v>4</v>
      </c>
      <c r="AS40" s="77">
        <v>4</v>
      </c>
      <c r="AT40" s="77">
        <v>4</v>
      </c>
      <c r="AU40" s="105">
        <v>4</v>
      </c>
    </row>
    <row r="41" spans="1:47" ht="24">
      <c r="A41" s="73">
        <v>40</v>
      </c>
      <c r="B41" s="71" t="s">
        <v>212</v>
      </c>
      <c r="C41" s="71">
        <v>2</v>
      </c>
      <c r="D41" s="71" t="s">
        <v>114</v>
      </c>
      <c r="E41" s="71" t="s">
        <v>238</v>
      </c>
      <c r="F41" s="71">
        <v>1</v>
      </c>
      <c r="G41" s="71">
        <v>1</v>
      </c>
      <c r="H41" s="71">
        <v>1</v>
      </c>
      <c r="I41" s="71">
        <v>0</v>
      </c>
      <c r="J41" s="71">
        <v>1</v>
      </c>
      <c r="K41" s="71">
        <v>0</v>
      </c>
      <c r="L41" s="71">
        <v>1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5">
        <v>4</v>
      </c>
      <c r="U41" s="75">
        <v>4</v>
      </c>
      <c r="V41" s="75">
        <v>3</v>
      </c>
      <c r="W41" s="101">
        <v>4</v>
      </c>
      <c r="X41" s="101">
        <v>4</v>
      </c>
      <c r="Y41" s="99">
        <v>5</v>
      </c>
      <c r="Z41" s="99">
        <v>3</v>
      </c>
      <c r="AA41" s="99">
        <v>4</v>
      </c>
      <c r="AB41" s="99">
        <v>4</v>
      </c>
      <c r="AC41" s="99">
        <v>4</v>
      </c>
      <c r="AD41" s="99">
        <v>4</v>
      </c>
      <c r="AE41" s="103">
        <v>4</v>
      </c>
      <c r="AF41" s="103">
        <v>4</v>
      </c>
      <c r="AG41" s="103">
        <v>4</v>
      </c>
      <c r="AH41" s="103">
        <v>4</v>
      </c>
      <c r="AI41" s="103">
        <v>4</v>
      </c>
      <c r="AJ41" s="103">
        <v>4</v>
      </c>
      <c r="AK41" s="103">
        <v>4</v>
      </c>
      <c r="AL41" s="103">
        <v>4</v>
      </c>
      <c r="AM41" s="103">
        <v>4</v>
      </c>
      <c r="AN41" s="103">
        <v>4</v>
      </c>
      <c r="AO41" s="103">
        <v>4</v>
      </c>
      <c r="AP41" s="103">
        <v>4</v>
      </c>
      <c r="AQ41" s="103">
        <v>4</v>
      </c>
      <c r="AR41" s="103">
        <v>4</v>
      </c>
      <c r="AS41" s="77">
        <v>4</v>
      </c>
      <c r="AT41" s="77">
        <v>4</v>
      </c>
      <c r="AU41" s="105">
        <v>3</v>
      </c>
    </row>
    <row r="42" spans="1:47" ht="24">
      <c r="A42" s="73">
        <v>41</v>
      </c>
      <c r="B42" s="71" t="s">
        <v>212</v>
      </c>
      <c r="C42" s="71">
        <v>2</v>
      </c>
      <c r="D42" s="71" t="s">
        <v>115</v>
      </c>
      <c r="E42" s="71" t="s">
        <v>229</v>
      </c>
      <c r="F42" s="71">
        <v>0</v>
      </c>
      <c r="G42" s="71">
        <v>1</v>
      </c>
      <c r="H42" s="71">
        <v>0</v>
      </c>
      <c r="I42" s="71">
        <v>1</v>
      </c>
      <c r="J42" s="71">
        <v>0</v>
      </c>
      <c r="K42" s="71">
        <v>1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5">
        <v>4</v>
      </c>
      <c r="U42" s="75">
        <v>4</v>
      </c>
      <c r="V42" s="75">
        <v>5</v>
      </c>
      <c r="W42" s="101">
        <v>4</v>
      </c>
      <c r="X42" s="101">
        <v>4</v>
      </c>
      <c r="Y42" s="99">
        <v>3</v>
      </c>
      <c r="Z42" s="99">
        <v>3</v>
      </c>
      <c r="AA42" s="99">
        <v>4</v>
      </c>
      <c r="AB42" s="99">
        <v>4</v>
      </c>
      <c r="AC42" s="99">
        <v>3</v>
      </c>
      <c r="AD42" s="99">
        <v>3</v>
      </c>
      <c r="AE42" s="103">
        <v>4</v>
      </c>
      <c r="AF42" s="103">
        <v>3</v>
      </c>
      <c r="AG42" s="103">
        <v>3</v>
      </c>
      <c r="AH42" s="103">
        <v>4</v>
      </c>
      <c r="AI42" s="103">
        <v>3</v>
      </c>
      <c r="AJ42" s="103">
        <v>4</v>
      </c>
      <c r="AK42" s="103">
        <v>3</v>
      </c>
      <c r="AL42" s="103">
        <v>3</v>
      </c>
      <c r="AM42" s="103">
        <v>4</v>
      </c>
      <c r="AN42" s="103">
        <v>4</v>
      </c>
      <c r="AO42" s="103">
        <v>5</v>
      </c>
      <c r="AP42" s="103">
        <v>4</v>
      </c>
      <c r="AQ42" s="103">
        <v>4</v>
      </c>
      <c r="AR42" s="103">
        <v>4</v>
      </c>
      <c r="AS42" s="77">
        <v>3</v>
      </c>
      <c r="AT42" s="77">
        <v>4</v>
      </c>
      <c r="AU42" s="105">
        <v>4</v>
      </c>
    </row>
    <row r="43" spans="1:47" ht="24">
      <c r="A43" s="73">
        <v>42</v>
      </c>
      <c r="B43" s="71" t="s">
        <v>212</v>
      </c>
      <c r="C43" s="71">
        <v>2</v>
      </c>
      <c r="D43" s="71" t="s">
        <v>67</v>
      </c>
      <c r="E43" s="71" t="s">
        <v>83</v>
      </c>
      <c r="F43" s="71">
        <v>1</v>
      </c>
      <c r="G43" s="71">
        <v>1</v>
      </c>
      <c r="H43" s="71">
        <v>1</v>
      </c>
      <c r="I43" s="71">
        <v>1</v>
      </c>
      <c r="J43" s="71">
        <v>0</v>
      </c>
      <c r="K43" s="71">
        <v>0</v>
      </c>
      <c r="L43" s="71">
        <v>1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5">
        <v>4</v>
      </c>
      <c r="U43" s="75">
        <v>4</v>
      </c>
      <c r="V43" s="75">
        <v>3</v>
      </c>
      <c r="W43" s="101">
        <v>5</v>
      </c>
      <c r="X43" s="101">
        <v>4</v>
      </c>
      <c r="Y43" s="99">
        <v>4</v>
      </c>
      <c r="Z43" s="99">
        <v>4</v>
      </c>
      <c r="AA43" s="99">
        <v>4</v>
      </c>
      <c r="AB43" s="99">
        <v>5</v>
      </c>
      <c r="AC43" s="99">
        <v>5</v>
      </c>
      <c r="AD43" s="99">
        <v>3</v>
      </c>
      <c r="AE43" s="103">
        <v>5</v>
      </c>
      <c r="AF43" s="103">
        <v>4</v>
      </c>
      <c r="AG43" s="103">
        <v>4</v>
      </c>
      <c r="AH43" s="103">
        <v>4</v>
      </c>
      <c r="AI43" s="103">
        <v>4</v>
      </c>
      <c r="AJ43" s="103">
        <v>4</v>
      </c>
      <c r="AK43" s="103">
        <v>4</v>
      </c>
      <c r="AL43" s="103">
        <v>4</v>
      </c>
      <c r="AM43" s="103">
        <v>4</v>
      </c>
      <c r="AN43" s="103">
        <v>4</v>
      </c>
      <c r="AO43" s="103">
        <v>5</v>
      </c>
      <c r="AP43" s="103">
        <v>4</v>
      </c>
      <c r="AQ43" s="103">
        <v>4</v>
      </c>
      <c r="AR43" s="103">
        <v>4</v>
      </c>
      <c r="AS43" s="77">
        <v>4</v>
      </c>
      <c r="AT43" s="77">
        <v>4</v>
      </c>
      <c r="AU43" s="105">
        <v>4</v>
      </c>
    </row>
    <row r="44" spans="1:47" ht="24">
      <c r="A44" s="73">
        <v>43</v>
      </c>
      <c r="B44" s="71" t="s">
        <v>212</v>
      </c>
      <c r="C44" s="71">
        <v>1</v>
      </c>
      <c r="D44" s="71" t="s">
        <v>114</v>
      </c>
      <c r="E44" s="71" t="s">
        <v>209</v>
      </c>
      <c r="F44" s="71">
        <v>0</v>
      </c>
      <c r="G44" s="71">
        <v>0</v>
      </c>
      <c r="H44" s="71">
        <v>1</v>
      </c>
      <c r="I44" s="71">
        <v>0</v>
      </c>
      <c r="J44" s="71">
        <v>1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5">
        <v>4</v>
      </c>
      <c r="U44" s="75">
        <v>4</v>
      </c>
      <c r="V44" s="75">
        <v>4</v>
      </c>
      <c r="W44" s="101">
        <v>4</v>
      </c>
      <c r="X44" s="101">
        <v>4</v>
      </c>
      <c r="Y44" s="99">
        <v>3</v>
      </c>
      <c r="Z44" s="99">
        <v>3</v>
      </c>
      <c r="AA44" s="99">
        <v>3</v>
      </c>
      <c r="AB44" s="99">
        <v>4</v>
      </c>
      <c r="AC44" s="99">
        <v>3</v>
      </c>
      <c r="AD44" s="99">
        <v>2</v>
      </c>
      <c r="AE44" s="103">
        <v>1</v>
      </c>
      <c r="AF44" s="103">
        <v>4</v>
      </c>
      <c r="AG44" s="103">
        <v>4</v>
      </c>
      <c r="AH44" s="103">
        <v>4</v>
      </c>
      <c r="AI44" s="103">
        <v>4</v>
      </c>
      <c r="AJ44" s="103">
        <v>4</v>
      </c>
      <c r="AK44" s="103">
        <v>4</v>
      </c>
      <c r="AL44" s="103">
        <v>4</v>
      </c>
      <c r="AM44" s="103">
        <v>4</v>
      </c>
      <c r="AN44" s="103">
        <v>3</v>
      </c>
      <c r="AO44" s="103">
        <v>3</v>
      </c>
      <c r="AP44" s="103">
        <v>4</v>
      </c>
      <c r="AQ44" s="103">
        <v>4</v>
      </c>
      <c r="AR44" s="103">
        <v>4</v>
      </c>
      <c r="AS44" s="77">
        <v>3</v>
      </c>
      <c r="AT44" s="77">
        <v>3</v>
      </c>
      <c r="AU44" s="105">
        <v>3</v>
      </c>
    </row>
    <row r="45" spans="1:47" ht="24">
      <c r="A45" s="73">
        <v>44</v>
      </c>
      <c r="B45" s="71" t="s">
        <v>212</v>
      </c>
      <c r="C45" s="71">
        <v>2</v>
      </c>
      <c r="D45" s="71" t="s">
        <v>73</v>
      </c>
      <c r="E45" s="71" t="s">
        <v>230</v>
      </c>
      <c r="F45" s="71">
        <v>1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1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5">
        <v>4</v>
      </c>
      <c r="U45" s="75">
        <v>3</v>
      </c>
      <c r="V45" s="75">
        <v>3</v>
      </c>
      <c r="W45" s="101">
        <v>4</v>
      </c>
      <c r="X45" s="101">
        <v>4</v>
      </c>
      <c r="Y45" s="99">
        <v>4</v>
      </c>
      <c r="Z45" s="99">
        <v>4</v>
      </c>
      <c r="AA45" s="99">
        <v>4</v>
      </c>
      <c r="AB45" s="99">
        <v>4</v>
      </c>
      <c r="AC45" s="99">
        <v>4</v>
      </c>
      <c r="AD45" s="99">
        <v>3</v>
      </c>
      <c r="AE45" s="103">
        <v>4</v>
      </c>
      <c r="AF45" s="103">
        <v>4</v>
      </c>
      <c r="AG45" s="103">
        <v>4</v>
      </c>
      <c r="AH45" s="103">
        <v>4</v>
      </c>
      <c r="AI45" s="103">
        <v>4</v>
      </c>
      <c r="AJ45" s="103">
        <v>4</v>
      </c>
      <c r="AK45" s="103">
        <v>4</v>
      </c>
      <c r="AL45" s="103">
        <v>4</v>
      </c>
      <c r="AM45" s="103">
        <v>4</v>
      </c>
      <c r="AN45" s="103">
        <v>4</v>
      </c>
      <c r="AO45" s="103">
        <v>4</v>
      </c>
      <c r="AP45" s="103">
        <v>4</v>
      </c>
      <c r="AQ45" s="103">
        <v>4</v>
      </c>
      <c r="AR45" s="103">
        <v>4</v>
      </c>
      <c r="AS45" s="77">
        <v>4</v>
      </c>
      <c r="AT45" s="77">
        <v>4</v>
      </c>
      <c r="AU45" s="105">
        <v>4</v>
      </c>
    </row>
    <row r="46" spans="1:47" ht="24">
      <c r="A46" s="73">
        <v>45</v>
      </c>
      <c r="B46" s="71" t="s">
        <v>212</v>
      </c>
      <c r="C46" s="71">
        <v>1</v>
      </c>
      <c r="D46" s="71" t="s">
        <v>117</v>
      </c>
      <c r="E46" s="71" t="s">
        <v>94</v>
      </c>
      <c r="F46" s="71">
        <v>0</v>
      </c>
      <c r="G46" s="71">
        <v>1</v>
      </c>
      <c r="H46" s="71">
        <v>1</v>
      </c>
      <c r="I46" s="71">
        <v>0</v>
      </c>
      <c r="J46" s="71">
        <v>0</v>
      </c>
      <c r="K46" s="71">
        <v>1</v>
      </c>
      <c r="L46" s="71">
        <v>1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5">
        <v>4</v>
      </c>
      <c r="U46" s="75">
        <v>3</v>
      </c>
      <c r="V46" s="75">
        <v>2</v>
      </c>
      <c r="W46" s="101">
        <v>4</v>
      </c>
      <c r="X46" s="101">
        <v>4</v>
      </c>
      <c r="Y46" s="99">
        <v>3</v>
      </c>
      <c r="Z46" s="99">
        <v>3</v>
      </c>
      <c r="AA46" s="99">
        <v>3</v>
      </c>
      <c r="AB46" s="99">
        <v>3</v>
      </c>
      <c r="AC46" s="99">
        <v>4</v>
      </c>
      <c r="AD46" s="99">
        <v>3</v>
      </c>
      <c r="AE46" s="103">
        <v>4</v>
      </c>
      <c r="AF46" s="103">
        <v>4</v>
      </c>
      <c r="AG46" s="103">
        <v>4</v>
      </c>
      <c r="AH46" s="103">
        <v>4</v>
      </c>
      <c r="AI46" s="103">
        <v>4</v>
      </c>
      <c r="AJ46" s="103">
        <v>4</v>
      </c>
      <c r="AK46" s="103">
        <v>4</v>
      </c>
      <c r="AL46" s="103">
        <v>4</v>
      </c>
      <c r="AM46" s="103">
        <v>4</v>
      </c>
      <c r="AN46" s="103">
        <v>4</v>
      </c>
      <c r="AO46" s="103">
        <v>4</v>
      </c>
      <c r="AP46" s="103">
        <v>4</v>
      </c>
      <c r="AQ46" s="103">
        <v>4</v>
      </c>
      <c r="AR46" s="103">
        <v>4</v>
      </c>
      <c r="AS46" s="77">
        <v>1</v>
      </c>
      <c r="AT46" s="77">
        <v>4</v>
      </c>
      <c r="AU46" s="105">
        <v>4</v>
      </c>
    </row>
    <row r="47" spans="1:47" ht="24">
      <c r="A47" s="73">
        <v>46</v>
      </c>
      <c r="B47" s="71" t="s">
        <v>212</v>
      </c>
      <c r="C47" s="71">
        <v>1</v>
      </c>
      <c r="D47" s="71" t="s">
        <v>117</v>
      </c>
      <c r="E47" s="71" t="s">
        <v>94</v>
      </c>
      <c r="F47" s="71">
        <v>0</v>
      </c>
      <c r="G47" s="71">
        <v>1</v>
      </c>
      <c r="H47" s="71">
        <v>0</v>
      </c>
      <c r="I47" s="71">
        <v>0</v>
      </c>
      <c r="J47" s="71">
        <v>1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5">
        <v>4</v>
      </c>
      <c r="U47" s="75">
        <v>4</v>
      </c>
      <c r="V47" s="75">
        <v>4</v>
      </c>
      <c r="W47" s="101">
        <v>4</v>
      </c>
      <c r="X47" s="101">
        <v>4</v>
      </c>
      <c r="Y47" s="99">
        <v>4</v>
      </c>
      <c r="Z47" s="99">
        <v>4</v>
      </c>
      <c r="AA47" s="99">
        <v>4</v>
      </c>
      <c r="AB47" s="99">
        <v>4</v>
      </c>
      <c r="AC47" s="99">
        <v>4</v>
      </c>
      <c r="AD47" s="99">
        <v>4</v>
      </c>
      <c r="AE47" s="103">
        <v>4</v>
      </c>
      <c r="AF47" s="103">
        <v>4</v>
      </c>
      <c r="AG47" s="103">
        <v>4</v>
      </c>
      <c r="AH47" s="103">
        <v>4</v>
      </c>
      <c r="AI47" s="103">
        <v>4</v>
      </c>
      <c r="AJ47" s="103">
        <v>4</v>
      </c>
      <c r="AK47" s="103">
        <v>4</v>
      </c>
      <c r="AL47" s="103">
        <v>4</v>
      </c>
      <c r="AM47" s="103">
        <v>4</v>
      </c>
      <c r="AN47" s="103">
        <v>4</v>
      </c>
      <c r="AO47" s="103">
        <v>4</v>
      </c>
      <c r="AP47" s="103">
        <v>4</v>
      </c>
      <c r="AQ47" s="103">
        <v>4</v>
      </c>
      <c r="AR47" s="103">
        <v>4</v>
      </c>
      <c r="AS47" s="77">
        <v>4</v>
      </c>
      <c r="AT47" s="77">
        <v>4</v>
      </c>
      <c r="AU47" s="105">
        <v>4</v>
      </c>
    </row>
    <row r="48" spans="1:47" ht="24">
      <c r="A48" s="73">
        <v>47</v>
      </c>
      <c r="B48" s="71" t="s">
        <v>212</v>
      </c>
      <c r="C48" s="71">
        <v>1</v>
      </c>
      <c r="D48" s="71" t="s">
        <v>85</v>
      </c>
      <c r="E48" s="71" t="s">
        <v>86</v>
      </c>
      <c r="F48" s="71">
        <v>1</v>
      </c>
      <c r="G48" s="71">
        <v>1</v>
      </c>
      <c r="H48" s="71">
        <v>1</v>
      </c>
      <c r="I48" s="71">
        <v>0</v>
      </c>
      <c r="J48" s="71">
        <v>0</v>
      </c>
      <c r="K48" s="71">
        <v>0</v>
      </c>
      <c r="L48" s="71">
        <v>1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5">
        <v>4</v>
      </c>
      <c r="U48" s="75">
        <v>3</v>
      </c>
      <c r="V48" s="75">
        <v>3</v>
      </c>
      <c r="W48" s="101">
        <v>3</v>
      </c>
      <c r="X48" s="101">
        <v>4</v>
      </c>
      <c r="Y48" s="99">
        <v>3</v>
      </c>
      <c r="Z48" s="99">
        <v>4</v>
      </c>
      <c r="AA48" s="99">
        <v>4</v>
      </c>
      <c r="AB48" s="99">
        <v>4</v>
      </c>
      <c r="AC48" s="99">
        <v>3</v>
      </c>
      <c r="AD48" s="99">
        <v>3</v>
      </c>
      <c r="AE48" s="103">
        <v>4</v>
      </c>
      <c r="AF48" s="103">
        <v>4</v>
      </c>
      <c r="AG48" s="103">
        <v>4</v>
      </c>
      <c r="AH48" s="103">
        <v>4</v>
      </c>
      <c r="AI48" s="103">
        <v>4</v>
      </c>
      <c r="AJ48" s="103">
        <v>4</v>
      </c>
      <c r="AK48" s="103">
        <v>4</v>
      </c>
      <c r="AL48" s="103">
        <v>4</v>
      </c>
      <c r="AM48" s="103">
        <v>4</v>
      </c>
      <c r="AN48" s="103">
        <v>4</v>
      </c>
      <c r="AO48" s="103">
        <v>3</v>
      </c>
      <c r="AP48" s="103">
        <v>3</v>
      </c>
      <c r="AQ48" s="103">
        <v>4</v>
      </c>
      <c r="AR48" s="103">
        <v>4</v>
      </c>
      <c r="AS48" s="77">
        <v>4</v>
      </c>
      <c r="AT48" s="77">
        <v>4</v>
      </c>
      <c r="AU48" s="105">
        <v>4</v>
      </c>
    </row>
    <row r="49" spans="1:47" ht="24">
      <c r="A49" s="73">
        <v>48</v>
      </c>
      <c r="B49" s="71" t="s">
        <v>212</v>
      </c>
      <c r="C49" s="71">
        <v>2</v>
      </c>
      <c r="D49" s="71" t="s">
        <v>66</v>
      </c>
      <c r="E49" s="71" t="s">
        <v>93</v>
      </c>
      <c r="F49" s="71">
        <v>0</v>
      </c>
      <c r="G49" s="71">
        <v>1</v>
      </c>
      <c r="H49" s="71">
        <v>1</v>
      </c>
      <c r="I49" s="71">
        <v>0</v>
      </c>
      <c r="J49" s="71">
        <v>0</v>
      </c>
      <c r="K49" s="71">
        <v>0</v>
      </c>
      <c r="L49" s="71">
        <v>1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5">
        <v>4</v>
      </c>
      <c r="U49" s="75">
        <v>4</v>
      </c>
      <c r="V49" s="75">
        <v>3</v>
      </c>
      <c r="W49" s="101">
        <v>4</v>
      </c>
      <c r="X49" s="101">
        <v>4</v>
      </c>
      <c r="Y49" s="99">
        <v>4</v>
      </c>
      <c r="Z49" s="99">
        <v>4</v>
      </c>
      <c r="AA49" s="99">
        <v>4</v>
      </c>
      <c r="AB49" s="99">
        <v>4</v>
      </c>
      <c r="AC49" s="99">
        <v>4</v>
      </c>
      <c r="AD49" s="99">
        <v>4</v>
      </c>
      <c r="AE49" s="103">
        <v>4</v>
      </c>
      <c r="AF49" s="103">
        <v>4</v>
      </c>
      <c r="AG49" s="103">
        <v>4</v>
      </c>
      <c r="AH49" s="103">
        <v>4</v>
      </c>
      <c r="AI49" s="103">
        <v>4</v>
      </c>
      <c r="AJ49" s="103">
        <v>4</v>
      </c>
      <c r="AK49" s="103">
        <v>4</v>
      </c>
      <c r="AL49" s="103">
        <v>4</v>
      </c>
      <c r="AM49" s="103">
        <v>4</v>
      </c>
      <c r="AN49" s="103">
        <v>4</v>
      </c>
      <c r="AO49" s="103">
        <v>4</v>
      </c>
      <c r="AP49" s="103">
        <v>4</v>
      </c>
      <c r="AQ49" s="103">
        <v>4</v>
      </c>
      <c r="AR49" s="103">
        <v>4</v>
      </c>
      <c r="AS49" s="77">
        <v>3</v>
      </c>
      <c r="AT49" s="77">
        <v>3</v>
      </c>
      <c r="AU49" s="105">
        <v>4</v>
      </c>
    </row>
    <row r="50" spans="1:47" ht="24">
      <c r="A50" s="73">
        <v>49</v>
      </c>
      <c r="B50" s="71" t="s">
        <v>212</v>
      </c>
      <c r="C50" s="71">
        <v>2</v>
      </c>
      <c r="D50" s="71" t="s">
        <v>104</v>
      </c>
      <c r="E50" s="71" t="s">
        <v>104</v>
      </c>
      <c r="F50" s="71">
        <v>0</v>
      </c>
      <c r="G50" s="71">
        <v>1</v>
      </c>
      <c r="H50" s="71">
        <v>1</v>
      </c>
      <c r="I50" s="71">
        <v>0</v>
      </c>
      <c r="J50" s="71">
        <v>1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5">
        <v>4</v>
      </c>
      <c r="U50" s="75">
        <v>4</v>
      </c>
      <c r="V50" s="75">
        <v>3</v>
      </c>
      <c r="W50" s="101">
        <v>4</v>
      </c>
      <c r="X50" s="101">
        <v>4</v>
      </c>
      <c r="Y50" s="99">
        <v>4</v>
      </c>
      <c r="Z50" s="99">
        <v>4</v>
      </c>
      <c r="AA50" s="99">
        <v>5</v>
      </c>
      <c r="AB50" s="99">
        <v>5</v>
      </c>
      <c r="AC50" s="99">
        <v>5</v>
      </c>
      <c r="AD50" s="99">
        <v>3</v>
      </c>
      <c r="AE50" s="103">
        <v>4</v>
      </c>
      <c r="AF50" s="103">
        <v>4</v>
      </c>
      <c r="AG50" s="103">
        <v>4</v>
      </c>
      <c r="AH50" s="103">
        <v>4</v>
      </c>
      <c r="AI50" s="103">
        <v>4</v>
      </c>
      <c r="AJ50" s="103">
        <v>4</v>
      </c>
      <c r="AK50" s="103">
        <v>4</v>
      </c>
      <c r="AL50" s="103">
        <v>4</v>
      </c>
      <c r="AM50" s="103">
        <v>4</v>
      </c>
      <c r="AN50" s="103">
        <v>4</v>
      </c>
      <c r="AO50" s="103">
        <v>4</v>
      </c>
      <c r="AP50" s="103">
        <v>4</v>
      </c>
      <c r="AQ50" s="103">
        <v>4</v>
      </c>
      <c r="AR50" s="103">
        <v>4</v>
      </c>
      <c r="AS50" s="77">
        <v>4</v>
      </c>
      <c r="AT50" s="77">
        <v>4</v>
      </c>
      <c r="AU50" s="105">
        <v>4</v>
      </c>
    </row>
    <row r="51" spans="1:47" ht="24">
      <c r="A51" s="73">
        <v>50</v>
      </c>
      <c r="B51" s="71" t="s">
        <v>212</v>
      </c>
      <c r="C51" s="71">
        <v>1</v>
      </c>
      <c r="D51" s="71" t="s">
        <v>115</v>
      </c>
      <c r="E51" s="71" t="s">
        <v>229</v>
      </c>
      <c r="F51" s="71">
        <v>1</v>
      </c>
      <c r="G51" s="71">
        <v>1</v>
      </c>
      <c r="H51" s="71">
        <v>0</v>
      </c>
      <c r="I51" s="71">
        <v>0</v>
      </c>
      <c r="J51" s="71">
        <v>0</v>
      </c>
      <c r="K51" s="71">
        <v>0</v>
      </c>
      <c r="L51" s="71">
        <v>1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5">
        <v>3</v>
      </c>
      <c r="U51" s="75">
        <v>4</v>
      </c>
      <c r="V51" s="75">
        <v>3</v>
      </c>
      <c r="W51" s="101">
        <v>4</v>
      </c>
      <c r="X51" s="101">
        <v>4</v>
      </c>
      <c r="Y51" s="99">
        <v>5</v>
      </c>
      <c r="Z51" s="99">
        <v>5</v>
      </c>
      <c r="AA51" s="99">
        <v>5</v>
      </c>
      <c r="AB51" s="99">
        <v>5</v>
      </c>
      <c r="AC51" s="99">
        <v>5</v>
      </c>
      <c r="AD51" s="99">
        <v>5</v>
      </c>
      <c r="AE51" s="103">
        <v>4</v>
      </c>
      <c r="AF51" s="103">
        <v>4</v>
      </c>
      <c r="AG51" s="103">
        <v>4</v>
      </c>
      <c r="AH51" s="103">
        <v>4</v>
      </c>
      <c r="AI51" s="103">
        <v>4</v>
      </c>
      <c r="AJ51" s="103">
        <v>4</v>
      </c>
      <c r="AK51" s="103">
        <v>4</v>
      </c>
      <c r="AL51" s="103">
        <v>4</v>
      </c>
      <c r="AM51" s="103">
        <v>4</v>
      </c>
      <c r="AN51" s="103">
        <v>4</v>
      </c>
      <c r="AO51" s="103">
        <v>4</v>
      </c>
      <c r="AP51" s="103">
        <v>4</v>
      </c>
      <c r="AQ51" s="103">
        <v>4</v>
      </c>
      <c r="AR51" s="103">
        <v>4</v>
      </c>
      <c r="AS51" s="77">
        <v>4</v>
      </c>
      <c r="AT51" s="77">
        <v>4</v>
      </c>
      <c r="AU51" s="105">
        <v>4</v>
      </c>
    </row>
    <row r="52" spans="1:47" ht="24">
      <c r="A52" s="73">
        <v>51</v>
      </c>
      <c r="B52" s="71" t="s">
        <v>212</v>
      </c>
      <c r="C52" s="71">
        <v>1</v>
      </c>
      <c r="D52" s="71" t="s">
        <v>114</v>
      </c>
      <c r="E52" s="71" t="s">
        <v>231</v>
      </c>
      <c r="F52" s="71">
        <v>0</v>
      </c>
      <c r="G52" s="71">
        <v>1</v>
      </c>
      <c r="H52" s="71">
        <v>1</v>
      </c>
      <c r="I52" s="71">
        <v>0</v>
      </c>
      <c r="J52" s="71">
        <v>0</v>
      </c>
      <c r="K52" s="71">
        <v>0</v>
      </c>
      <c r="L52" s="71">
        <v>1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5">
        <v>4</v>
      </c>
      <c r="U52" s="75">
        <v>4</v>
      </c>
      <c r="V52" s="75">
        <v>3</v>
      </c>
      <c r="W52" s="101">
        <v>4</v>
      </c>
      <c r="X52" s="101">
        <v>4</v>
      </c>
      <c r="Y52" s="99">
        <v>4</v>
      </c>
      <c r="Z52" s="99">
        <v>4</v>
      </c>
      <c r="AA52" s="99">
        <v>4</v>
      </c>
      <c r="AB52" s="99">
        <v>4</v>
      </c>
      <c r="AC52" s="99">
        <v>4</v>
      </c>
      <c r="AD52" s="99">
        <v>4</v>
      </c>
      <c r="AE52" s="103">
        <v>4</v>
      </c>
      <c r="AF52" s="103">
        <v>4</v>
      </c>
      <c r="AG52" s="103">
        <v>4</v>
      </c>
      <c r="AH52" s="103">
        <v>4</v>
      </c>
      <c r="AI52" s="103">
        <v>4</v>
      </c>
      <c r="AJ52" s="103">
        <v>4</v>
      </c>
      <c r="AK52" s="103">
        <v>4</v>
      </c>
      <c r="AL52" s="103">
        <v>4</v>
      </c>
      <c r="AM52" s="103">
        <v>4</v>
      </c>
      <c r="AN52" s="103">
        <v>4</v>
      </c>
      <c r="AO52" s="103">
        <v>4</v>
      </c>
      <c r="AP52" s="103">
        <v>4</v>
      </c>
      <c r="AQ52" s="103">
        <v>4</v>
      </c>
      <c r="AR52" s="103">
        <v>4</v>
      </c>
      <c r="AS52" s="77">
        <v>4</v>
      </c>
      <c r="AT52" s="77">
        <v>4</v>
      </c>
      <c r="AU52" s="105">
        <v>4</v>
      </c>
    </row>
    <row r="53" spans="1:47" ht="24">
      <c r="A53" s="73">
        <v>52</v>
      </c>
      <c r="B53" s="71" t="s">
        <v>217</v>
      </c>
      <c r="C53" s="71">
        <v>2</v>
      </c>
      <c r="D53" s="71" t="s">
        <v>114</v>
      </c>
      <c r="E53" s="71" t="s">
        <v>231</v>
      </c>
      <c r="F53" s="71">
        <v>1</v>
      </c>
      <c r="G53" s="71">
        <v>1</v>
      </c>
      <c r="H53" s="71">
        <v>1</v>
      </c>
      <c r="I53" s="71">
        <v>1</v>
      </c>
      <c r="J53" s="71">
        <v>0</v>
      </c>
      <c r="K53" s="71">
        <v>0</v>
      </c>
      <c r="L53" s="71">
        <v>1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5">
        <v>4</v>
      </c>
      <c r="U53" s="75">
        <v>3</v>
      </c>
      <c r="V53" s="75">
        <v>3</v>
      </c>
      <c r="W53" s="101">
        <v>5</v>
      </c>
      <c r="X53" s="101">
        <v>5</v>
      </c>
      <c r="Y53" s="99">
        <v>5</v>
      </c>
      <c r="Z53" s="99">
        <v>5</v>
      </c>
      <c r="AA53" s="99">
        <v>5</v>
      </c>
      <c r="AB53" s="99">
        <v>5</v>
      </c>
      <c r="AC53" s="99">
        <v>5</v>
      </c>
      <c r="AD53" s="99">
        <v>5</v>
      </c>
      <c r="AE53" s="103">
        <v>4</v>
      </c>
      <c r="AF53" s="103">
        <v>4</v>
      </c>
      <c r="AG53" s="103">
        <v>4</v>
      </c>
      <c r="AH53" s="103">
        <v>4</v>
      </c>
      <c r="AI53" s="103">
        <v>4</v>
      </c>
      <c r="AJ53" s="103">
        <v>4</v>
      </c>
      <c r="AK53" s="103">
        <v>4</v>
      </c>
      <c r="AL53" s="103">
        <v>4</v>
      </c>
      <c r="AM53" s="103">
        <v>4</v>
      </c>
      <c r="AN53" s="103">
        <v>4</v>
      </c>
      <c r="AO53" s="103">
        <v>4</v>
      </c>
      <c r="AP53" s="103">
        <v>4</v>
      </c>
      <c r="AQ53" s="103">
        <v>4</v>
      </c>
      <c r="AR53" s="103">
        <v>4</v>
      </c>
      <c r="AS53" s="77">
        <v>4</v>
      </c>
      <c r="AT53" s="77">
        <v>4</v>
      </c>
      <c r="AU53" s="105">
        <v>4</v>
      </c>
    </row>
    <row r="54" spans="1:47" ht="24">
      <c r="A54" s="73">
        <v>53</v>
      </c>
      <c r="B54" s="71" t="s">
        <v>217</v>
      </c>
      <c r="C54" s="71">
        <v>1</v>
      </c>
      <c r="D54" s="71" t="s">
        <v>73</v>
      </c>
      <c r="E54" s="71" t="s">
        <v>141</v>
      </c>
      <c r="F54" s="71">
        <v>1</v>
      </c>
      <c r="G54" s="71">
        <v>0</v>
      </c>
      <c r="H54" s="71">
        <v>1</v>
      </c>
      <c r="I54" s="71">
        <v>0</v>
      </c>
      <c r="J54" s="71">
        <v>0</v>
      </c>
      <c r="K54" s="71">
        <v>1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5">
        <v>4</v>
      </c>
      <c r="U54" s="75">
        <v>4</v>
      </c>
      <c r="V54" s="75">
        <v>4</v>
      </c>
      <c r="W54" s="101">
        <v>4</v>
      </c>
      <c r="X54" s="101">
        <v>4</v>
      </c>
      <c r="Y54" s="99">
        <v>4</v>
      </c>
      <c r="Z54" s="99">
        <v>4</v>
      </c>
      <c r="AA54" s="99">
        <v>4</v>
      </c>
      <c r="AB54" s="99">
        <v>4</v>
      </c>
      <c r="AC54" s="99">
        <v>4</v>
      </c>
      <c r="AD54" s="99">
        <v>3</v>
      </c>
      <c r="AE54" s="103">
        <v>4</v>
      </c>
      <c r="AF54" s="103">
        <v>4</v>
      </c>
      <c r="AG54" s="103">
        <v>4</v>
      </c>
      <c r="AH54" s="103">
        <v>4</v>
      </c>
      <c r="AI54" s="103">
        <v>4</v>
      </c>
      <c r="AJ54" s="103">
        <v>4</v>
      </c>
      <c r="AK54" s="103">
        <v>4</v>
      </c>
      <c r="AL54" s="103">
        <v>4</v>
      </c>
      <c r="AM54" s="103">
        <v>4</v>
      </c>
      <c r="AN54" s="103">
        <v>4</v>
      </c>
      <c r="AO54" s="103">
        <v>4</v>
      </c>
      <c r="AP54" s="103">
        <v>4</v>
      </c>
      <c r="AQ54" s="103">
        <v>4</v>
      </c>
      <c r="AR54" s="103">
        <v>4</v>
      </c>
      <c r="AS54" s="77">
        <v>4</v>
      </c>
      <c r="AT54" s="77">
        <v>4</v>
      </c>
      <c r="AU54" s="105">
        <v>3</v>
      </c>
    </row>
    <row r="55" spans="1:47" ht="24">
      <c r="A55" s="73">
        <v>54</v>
      </c>
      <c r="B55" s="71" t="s">
        <v>212</v>
      </c>
      <c r="C55" s="71">
        <v>2</v>
      </c>
      <c r="D55" s="71" t="s">
        <v>73</v>
      </c>
      <c r="E55" s="71" t="s">
        <v>141</v>
      </c>
      <c r="F55" s="71">
        <v>1</v>
      </c>
      <c r="G55" s="71">
        <v>1</v>
      </c>
      <c r="H55" s="71">
        <v>1</v>
      </c>
      <c r="I55" s="71">
        <v>1</v>
      </c>
      <c r="J55" s="71">
        <v>0</v>
      </c>
      <c r="K55" s="71">
        <v>1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5">
        <v>3</v>
      </c>
      <c r="U55" s="75">
        <v>3</v>
      </c>
      <c r="V55" s="75">
        <v>3</v>
      </c>
      <c r="W55" s="101">
        <v>3</v>
      </c>
      <c r="X55" s="101">
        <v>3</v>
      </c>
      <c r="Y55" s="99">
        <v>4</v>
      </c>
      <c r="Z55" s="99">
        <v>3</v>
      </c>
      <c r="AA55" s="99">
        <v>3</v>
      </c>
      <c r="AB55" s="99">
        <v>4</v>
      </c>
      <c r="AC55" s="99">
        <v>4</v>
      </c>
      <c r="AD55" s="99">
        <v>4</v>
      </c>
      <c r="AE55" s="103">
        <v>3</v>
      </c>
      <c r="AF55" s="103">
        <v>3</v>
      </c>
      <c r="AG55" s="103">
        <v>4</v>
      </c>
      <c r="AH55" s="103">
        <v>3</v>
      </c>
      <c r="AI55" s="103">
        <v>3</v>
      </c>
      <c r="AJ55" s="103">
        <v>3</v>
      </c>
      <c r="AK55" s="103">
        <v>3</v>
      </c>
      <c r="AL55" s="103">
        <v>3</v>
      </c>
      <c r="AM55" s="103">
        <v>3</v>
      </c>
      <c r="AN55" s="103">
        <v>4</v>
      </c>
      <c r="AO55" s="103">
        <v>3</v>
      </c>
      <c r="AP55" s="103">
        <v>3</v>
      </c>
      <c r="AQ55" s="103">
        <v>4</v>
      </c>
      <c r="AR55" s="103">
        <v>4</v>
      </c>
      <c r="AS55" s="77">
        <v>3</v>
      </c>
      <c r="AT55" s="77">
        <v>3</v>
      </c>
      <c r="AU55" s="105">
        <v>3</v>
      </c>
    </row>
    <row r="56" spans="1:47" ht="24">
      <c r="A56" s="73">
        <v>55</v>
      </c>
      <c r="B56" s="71" t="s">
        <v>212</v>
      </c>
      <c r="C56" s="71">
        <v>2</v>
      </c>
      <c r="D56" s="71" t="s">
        <v>73</v>
      </c>
      <c r="E56" s="71" t="s">
        <v>141</v>
      </c>
      <c r="F56" s="71">
        <v>1</v>
      </c>
      <c r="G56" s="71">
        <v>1</v>
      </c>
      <c r="H56" s="71">
        <v>0</v>
      </c>
      <c r="I56" s="71">
        <v>1</v>
      </c>
      <c r="J56" s="71">
        <v>0</v>
      </c>
      <c r="K56" s="71">
        <v>1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5">
        <v>4</v>
      </c>
      <c r="U56" s="75">
        <v>4</v>
      </c>
      <c r="V56" s="75">
        <v>3</v>
      </c>
      <c r="W56" s="101">
        <v>4</v>
      </c>
      <c r="X56" s="101">
        <v>3</v>
      </c>
      <c r="Y56" s="99">
        <v>4</v>
      </c>
      <c r="Z56" s="99">
        <v>4</v>
      </c>
      <c r="AA56" s="99">
        <v>4</v>
      </c>
      <c r="AB56" s="99">
        <v>3</v>
      </c>
      <c r="AC56" s="99">
        <v>3</v>
      </c>
      <c r="AD56" s="99">
        <v>3</v>
      </c>
      <c r="AE56" s="103">
        <v>4</v>
      </c>
      <c r="AF56" s="103">
        <v>3</v>
      </c>
      <c r="AG56" s="103">
        <v>3</v>
      </c>
      <c r="AH56" s="103">
        <v>4</v>
      </c>
      <c r="AI56" s="103">
        <v>3</v>
      </c>
      <c r="AJ56" s="103">
        <v>4</v>
      </c>
      <c r="AK56" s="103">
        <v>4</v>
      </c>
      <c r="AL56" s="103">
        <v>4</v>
      </c>
      <c r="AM56" s="103">
        <v>4</v>
      </c>
      <c r="AN56" s="103">
        <v>4</v>
      </c>
      <c r="AO56" s="103">
        <v>3</v>
      </c>
      <c r="AP56" s="103">
        <v>3</v>
      </c>
      <c r="AQ56" s="103">
        <v>4</v>
      </c>
      <c r="AR56" s="103">
        <v>4</v>
      </c>
      <c r="AS56" s="77">
        <v>3</v>
      </c>
      <c r="AT56" s="77">
        <v>3</v>
      </c>
      <c r="AU56" s="105">
        <v>4</v>
      </c>
    </row>
    <row r="57" spans="1:47" ht="24">
      <c r="A57" s="73">
        <v>56</v>
      </c>
      <c r="B57" s="71" t="s">
        <v>212</v>
      </c>
      <c r="C57" s="71">
        <v>1</v>
      </c>
      <c r="D57" s="71" t="s">
        <v>67</v>
      </c>
      <c r="E57" s="71" t="s">
        <v>210</v>
      </c>
      <c r="F57" s="71">
        <v>0</v>
      </c>
      <c r="G57" s="71">
        <v>0</v>
      </c>
      <c r="H57" s="71">
        <v>0</v>
      </c>
      <c r="I57" s="71">
        <v>1</v>
      </c>
      <c r="J57" s="71">
        <v>0</v>
      </c>
      <c r="K57" s="71">
        <v>0</v>
      </c>
      <c r="L57" s="71">
        <v>1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5">
        <v>4</v>
      </c>
      <c r="U57" s="75">
        <v>4</v>
      </c>
      <c r="V57" s="75">
        <v>3</v>
      </c>
      <c r="W57" s="101">
        <v>4</v>
      </c>
      <c r="X57" s="101">
        <v>4</v>
      </c>
      <c r="Y57" s="99">
        <v>4</v>
      </c>
      <c r="Z57" s="99">
        <v>4</v>
      </c>
      <c r="AA57" s="99">
        <v>4</v>
      </c>
      <c r="AB57" s="99">
        <v>4</v>
      </c>
      <c r="AC57" s="99">
        <v>3</v>
      </c>
      <c r="AD57" s="99">
        <v>2</v>
      </c>
      <c r="AE57" s="103">
        <v>4</v>
      </c>
      <c r="AF57" s="103">
        <v>4</v>
      </c>
      <c r="AG57" s="103">
        <v>3</v>
      </c>
      <c r="AH57" s="103">
        <v>4</v>
      </c>
      <c r="AI57" s="103">
        <v>4</v>
      </c>
      <c r="AJ57" s="103">
        <v>4</v>
      </c>
      <c r="AK57" s="103">
        <v>4</v>
      </c>
      <c r="AL57" s="103">
        <v>4</v>
      </c>
      <c r="AM57" s="103">
        <v>4</v>
      </c>
      <c r="AN57" s="103">
        <v>4</v>
      </c>
      <c r="AO57" s="103">
        <v>3</v>
      </c>
      <c r="AP57" s="103">
        <v>4</v>
      </c>
      <c r="AQ57" s="103">
        <v>4</v>
      </c>
      <c r="AR57" s="103">
        <v>4</v>
      </c>
      <c r="AS57" s="77">
        <v>4</v>
      </c>
      <c r="AT57" s="77">
        <v>3</v>
      </c>
      <c r="AU57" s="105">
        <v>4</v>
      </c>
    </row>
    <row r="58" spans="1:47" ht="24">
      <c r="A58" s="73">
        <v>57</v>
      </c>
      <c r="B58" s="71" t="s">
        <v>218</v>
      </c>
      <c r="C58" s="71">
        <v>1</v>
      </c>
      <c r="D58" s="71" t="s">
        <v>84</v>
      </c>
      <c r="E58" s="71" t="s">
        <v>84</v>
      </c>
      <c r="F58" s="71">
        <v>0</v>
      </c>
      <c r="G58" s="71">
        <v>1</v>
      </c>
      <c r="H58" s="71">
        <v>0</v>
      </c>
      <c r="I58" s="71">
        <v>0</v>
      </c>
      <c r="J58" s="71">
        <v>1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5">
        <v>4</v>
      </c>
      <c r="U58" s="75">
        <v>4</v>
      </c>
      <c r="V58" s="75">
        <v>4</v>
      </c>
      <c r="W58" s="101">
        <v>4</v>
      </c>
      <c r="X58" s="101">
        <v>4</v>
      </c>
      <c r="Y58" s="99">
        <v>4</v>
      </c>
      <c r="Z58" s="99">
        <v>4</v>
      </c>
      <c r="AA58" s="99">
        <v>4</v>
      </c>
      <c r="AB58" s="99">
        <v>4</v>
      </c>
      <c r="AC58" s="99">
        <v>4</v>
      </c>
      <c r="AD58" s="99">
        <v>4</v>
      </c>
      <c r="AE58" s="103">
        <v>4</v>
      </c>
      <c r="AF58" s="103">
        <v>5</v>
      </c>
      <c r="AG58" s="103">
        <v>5</v>
      </c>
      <c r="AH58" s="103">
        <v>4</v>
      </c>
      <c r="AI58" s="103">
        <v>5</v>
      </c>
      <c r="AJ58" s="103">
        <v>5</v>
      </c>
      <c r="AK58" s="103">
        <v>5</v>
      </c>
      <c r="AL58" s="103">
        <v>5</v>
      </c>
      <c r="AM58" s="103">
        <v>5</v>
      </c>
      <c r="AN58" s="103">
        <v>5</v>
      </c>
      <c r="AO58" s="103">
        <v>5</v>
      </c>
      <c r="AP58" s="103">
        <v>5</v>
      </c>
      <c r="AQ58" s="103">
        <v>5</v>
      </c>
      <c r="AR58" s="103">
        <v>5</v>
      </c>
      <c r="AS58" s="77">
        <v>5</v>
      </c>
      <c r="AT58" s="77">
        <v>5</v>
      </c>
      <c r="AU58" s="105">
        <v>5</v>
      </c>
    </row>
    <row r="59" spans="1:47" ht="24">
      <c r="A59" s="73">
        <v>58</v>
      </c>
      <c r="B59" s="71" t="s">
        <v>212</v>
      </c>
      <c r="C59" s="71">
        <v>2</v>
      </c>
      <c r="D59" s="71" t="s">
        <v>75</v>
      </c>
      <c r="E59" s="71" t="s">
        <v>118</v>
      </c>
      <c r="F59" s="71">
        <v>1</v>
      </c>
      <c r="G59" s="71">
        <v>1</v>
      </c>
      <c r="H59" s="71">
        <v>1</v>
      </c>
      <c r="I59" s="71">
        <v>1</v>
      </c>
      <c r="J59" s="71">
        <v>0</v>
      </c>
      <c r="K59" s="71">
        <v>0</v>
      </c>
      <c r="L59" s="71">
        <v>1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5">
        <v>4</v>
      </c>
      <c r="U59" s="75">
        <v>5</v>
      </c>
      <c r="V59" s="75">
        <v>5</v>
      </c>
      <c r="W59" s="101">
        <v>5</v>
      </c>
      <c r="X59" s="101">
        <v>5</v>
      </c>
      <c r="Y59" s="99">
        <v>5</v>
      </c>
      <c r="Z59" s="99">
        <v>5</v>
      </c>
      <c r="AA59" s="99">
        <v>5</v>
      </c>
      <c r="AB59" s="99">
        <v>5</v>
      </c>
      <c r="AC59" s="99">
        <v>5</v>
      </c>
      <c r="AD59" s="99">
        <v>5</v>
      </c>
      <c r="AE59" s="103">
        <v>5</v>
      </c>
      <c r="AF59" s="103">
        <v>5</v>
      </c>
      <c r="AG59" s="103">
        <v>5</v>
      </c>
      <c r="AH59" s="103">
        <v>5</v>
      </c>
      <c r="AI59" s="103">
        <v>5</v>
      </c>
      <c r="AJ59" s="103">
        <v>5</v>
      </c>
      <c r="AK59" s="103">
        <v>5</v>
      </c>
      <c r="AL59" s="103">
        <v>5</v>
      </c>
      <c r="AM59" s="103">
        <v>5</v>
      </c>
      <c r="AN59" s="103">
        <v>5</v>
      </c>
      <c r="AO59" s="103">
        <v>5</v>
      </c>
      <c r="AP59" s="103">
        <v>5</v>
      </c>
      <c r="AQ59" s="103">
        <v>5</v>
      </c>
      <c r="AR59" s="103">
        <v>5</v>
      </c>
      <c r="AS59" s="77">
        <v>5</v>
      </c>
      <c r="AT59" s="77">
        <v>5</v>
      </c>
      <c r="AU59" s="105">
        <v>4</v>
      </c>
    </row>
    <row r="60" spans="1:47" ht="24">
      <c r="A60" s="73">
        <v>59</v>
      </c>
      <c r="B60" s="71" t="s">
        <v>212</v>
      </c>
      <c r="C60" s="71">
        <v>1</v>
      </c>
      <c r="D60" s="71" t="s">
        <v>80</v>
      </c>
      <c r="E60" s="71" t="s">
        <v>86</v>
      </c>
      <c r="F60" s="71">
        <v>1</v>
      </c>
      <c r="G60" s="71">
        <v>0</v>
      </c>
      <c r="H60" s="71">
        <v>0</v>
      </c>
      <c r="I60" s="71">
        <v>1</v>
      </c>
      <c r="J60" s="71">
        <v>1</v>
      </c>
      <c r="K60" s="71">
        <v>1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5">
        <v>5</v>
      </c>
      <c r="U60" s="75">
        <v>5</v>
      </c>
      <c r="V60" s="75">
        <v>3</v>
      </c>
      <c r="W60" s="101">
        <v>5</v>
      </c>
      <c r="X60" s="101">
        <v>5</v>
      </c>
      <c r="Y60" s="99">
        <v>5</v>
      </c>
      <c r="Z60" s="99">
        <v>5</v>
      </c>
      <c r="AA60" s="99">
        <v>5</v>
      </c>
      <c r="AB60" s="99">
        <v>5</v>
      </c>
      <c r="AC60" s="99">
        <v>5</v>
      </c>
      <c r="AD60" s="99">
        <v>5</v>
      </c>
      <c r="AE60" s="103">
        <v>4</v>
      </c>
      <c r="AF60" s="103">
        <v>5</v>
      </c>
      <c r="AG60" s="103">
        <v>5</v>
      </c>
      <c r="AH60" s="103">
        <v>5</v>
      </c>
      <c r="AI60" s="103">
        <v>5</v>
      </c>
      <c r="AJ60" s="103">
        <v>5</v>
      </c>
      <c r="AK60" s="103">
        <v>4</v>
      </c>
      <c r="AL60" s="103">
        <v>4</v>
      </c>
      <c r="AM60" s="103">
        <v>4</v>
      </c>
      <c r="AN60" s="103">
        <v>4</v>
      </c>
      <c r="AO60" s="103">
        <v>4</v>
      </c>
      <c r="AP60" s="103">
        <v>4</v>
      </c>
      <c r="AQ60" s="103">
        <v>4</v>
      </c>
      <c r="AR60" s="103">
        <v>4</v>
      </c>
      <c r="AS60" s="77">
        <v>4</v>
      </c>
      <c r="AT60" s="77">
        <v>4</v>
      </c>
      <c r="AU60" s="105">
        <v>4</v>
      </c>
    </row>
    <row r="61" spans="1:47" ht="24">
      <c r="A61" s="73">
        <v>60</v>
      </c>
      <c r="B61" s="71" t="s">
        <v>212</v>
      </c>
      <c r="C61" s="71">
        <v>1</v>
      </c>
      <c r="D61" s="71" t="s">
        <v>80</v>
      </c>
      <c r="E61" s="71" t="s">
        <v>121</v>
      </c>
      <c r="F61" s="71">
        <v>1</v>
      </c>
      <c r="G61" s="71">
        <v>0</v>
      </c>
      <c r="H61" s="71">
        <v>0</v>
      </c>
      <c r="I61" s="71">
        <v>0</v>
      </c>
      <c r="J61" s="71">
        <v>1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5">
        <v>4</v>
      </c>
      <c r="U61" s="75">
        <v>3</v>
      </c>
      <c r="V61" s="75">
        <v>3</v>
      </c>
      <c r="W61" s="101">
        <v>4</v>
      </c>
      <c r="X61" s="101">
        <v>4</v>
      </c>
      <c r="Y61" s="99">
        <v>4</v>
      </c>
      <c r="Z61" s="99">
        <v>4</v>
      </c>
      <c r="AA61" s="99">
        <v>4</v>
      </c>
      <c r="AB61" s="99">
        <v>4</v>
      </c>
      <c r="AC61" s="99">
        <v>4</v>
      </c>
      <c r="AD61" s="99">
        <v>4</v>
      </c>
      <c r="AE61" s="103">
        <v>4</v>
      </c>
      <c r="AF61" s="103">
        <v>4</v>
      </c>
      <c r="AG61" s="103">
        <v>4</v>
      </c>
      <c r="AH61" s="103">
        <v>4</v>
      </c>
      <c r="AI61" s="103">
        <v>4</v>
      </c>
      <c r="AJ61" s="103">
        <v>4</v>
      </c>
      <c r="AK61" s="103">
        <v>4</v>
      </c>
      <c r="AL61" s="103">
        <v>3</v>
      </c>
      <c r="AM61" s="103">
        <v>3</v>
      </c>
      <c r="AN61" s="103">
        <v>3</v>
      </c>
      <c r="AO61" s="103">
        <v>3</v>
      </c>
      <c r="AP61" s="103">
        <v>3</v>
      </c>
      <c r="AQ61" s="103">
        <v>3</v>
      </c>
      <c r="AR61" s="103">
        <v>3</v>
      </c>
      <c r="AS61" s="77">
        <v>3</v>
      </c>
      <c r="AT61" s="77">
        <v>3</v>
      </c>
      <c r="AU61" s="105">
        <v>3</v>
      </c>
    </row>
    <row r="62" spans="1:47" ht="24">
      <c r="A62" s="73">
        <v>61</v>
      </c>
      <c r="B62" s="71" t="s">
        <v>212</v>
      </c>
      <c r="C62" s="71">
        <v>2</v>
      </c>
      <c r="D62" s="71" t="s">
        <v>80</v>
      </c>
      <c r="E62" s="71" t="s">
        <v>121</v>
      </c>
      <c r="F62" s="71">
        <v>1</v>
      </c>
      <c r="G62" s="71">
        <v>0</v>
      </c>
      <c r="H62" s="71">
        <v>0</v>
      </c>
      <c r="I62" s="71">
        <v>0</v>
      </c>
      <c r="J62" s="71">
        <v>1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5">
        <v>3</v>
      </c>
      <c r="U62" s="75">
        <v>2</v>
      </c>
      <c r="V62" s="75">
        <v>2</v>
      </c>
      <c r="W62" s="101">
        <v>4</v>
      </c>
      <c r="X62" s="101">
        <v>3</v>
      </c>
      <c r="Y62" s="99">
        <v>4</v>
      </c>
      <c r="Z62" s="99">
        <v>3</v>
      </c>
      <c r="AA62" s="99">
        <v>3</v>
      </c>
      <c r="AB62" s="99">
        <v>4</v>
      </c>
      <c r="AC62" s="99">
        <v>4</v>
      </c>
      <c r="AD62" s="99">
        <v>3</v>
      </c>
      <c r="AE62" s="103">
        <v>3</v>
      </c>
      <c r="AF62" s="103">
        <v>3</v>
      </c>
      <c r="AG62" s="103">
        <v>3</v>
      </c>
      <c r="AH62" s="103">
        <v>3</v>
      </c>
      <c r="AI62" s="103">
        <v>3</v>
      </c>
      <c r="AJ62" s="103">
        <v>3</v>
      </c>
      <c r="AK62" s="103">
        <v>4</v>
      </c>
      <c r="AL62" s="103">
        <v>4</v>
      </c>
      <c r="AM62" s="103">
        <v>4</v>
      </c>
      <c r="AN62" s="103">
        <v>4</v>
      </c>
      <c r="AO62" s="103">
        <v>4</v>
      </c>
      <c r="AP62" s="103">
        <v>4</v>
      </c>
      <c r="AQ62" s="103">
        <v>4</v>
      </c>
      <c r="AR62" s="103">
        <v>4</v>
      </c>
      <c r="AS62" s="77">
        <v>3</v>
      </c>
      <c r="AT62" s="77">
        <v>2</v>
      </c>
      <c r="AU62" s="105">
        <v>3</v>
      </c>
    </row>
    <row r="63" spans="1:47" ht="24">
      <c r="A63" s="73">
        <v>62</v>
      </c>
      <c r="B63" s="71" t="s">
        <v>212</v>
      </c>
      <c r="C63" s="71">
        <v>2</v>
      </c>
      <c r="D63" s="71" t="s">
        <v>80</v>
      </c>
      <c r="E63" s="71" t="s">
        <v>121</v>
      </c>
      <c r="F63" s="71">
        <v>1</v>
      </c>
      <c r="G63" s="71">
        <v>1</v>
      </c>
      <c r="H63" s="71">
        <v>1</v>
      </c>
      <c r="I63" s="71">
        <v>1</v>
      </c>
      <c r="J63" s="71">
        <v>0</v>
      </c>
      <c r="K63" s="71">
        <v>0</v>
      </c>
      <c r="L63" s="71">
        <v>1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5">
        <v>5</v>
      </c>
      <c r="U63" s="75">
        <v>5</v>
      </c>
      <c r="V63" s="75">
        <v>5</v>
      </c>
      <c r="W63" s="101">
        <v>5</v>
      </c>
      <c r="X63" s="101">
        <v>5</v>
      </c>
      <c r="Y63" s="99">
        <v>5</v>
      </c>
      <c r="Z63" s="99">
        <v>5</v>
      </c>
      <c r="AA63" s="99">
        <v>5</v>
      </c>
      <c r="AB63" s="99">
        <v>5</v>
      </c>
      <c r="AC63" s="99">
        <v>5</v>
      </c>
      <c r="AD63" s="99">
        <v>4</v>
      </c>
      <c r="AE63" s="103">
        <v>5</v>
      </c>
      <c r="AF63" s="103">
        <v>5</v>
      </c>
      <c r="AG63" s="103">
        <v>5</v>
      </c>
      <c r="AH63" s="103">
        <v>5</v>
      </c>
      <c r="AI63" s="103">
        <v>5</v>
      </c>
      <c r="AJ63" s="103">
        <v>5</v>
      </c>
      <c r="AK63" s="103">
        <v>5</v>
      </c>
      <c r="AL63" s="103">
        <v>5</v>
      </c>
      <c r="AM63" s="103">
        <v>5</v>
      </c>
      <c r="AN63" s="103">
        <v>5</v>
      </c>
      <c r="AO63" s="103">
        <v>5</v>
      </c>
      <c r="AP63" s="103">
        <v>5</v>
      </c>
      <c r="AQ63" s="103">
        <v>5</v>
      </c>
      <c r="AR63" s="103">
        <v>5</v>
      </c>
      <c r="AS63" s="77">
        <v>5</v>
      </c>
      <c r="AT63" s="77">
        <v>5</v>
      </c>
      <c r="AU63" s="105">
        <v>5</v>
      </c>
    </row>
    <row r="64" spans="1:47" ht="24">
      <c r="A64" s="73">
        <v>63</v>
      </c>
      <c r="B64" s="71" t="s">
        <v>212</v>
      </c>
      <c r="C64" s="71">
        <v>2</v>
      </c>
      <c r="D64" s="71" t="s">
        <v>80</v>
      </c>
      <c r="E64" s="71" t="s">
        <v>90</v>
      </c>
      <c r="F64" s="71">
        <v>0</v>
      </c>
      <c r="G64" s="71">
        <v>1</v>
      </c>
      <c r="H64" s="71">
        <v>0</v>
      </c>
      <c r="I64" s="71">
        <v>0</v>
      </c>
      <c r="J64" s="71">
        <v>0</v>
      </c>
      <c r="K64" s="71">
        <v>0</v>
      </c>
      <c r="L64" s="71">
        <v>1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5">
        <v>5</v>
      </c>
      <c r="U64" s="75">
        <v>5</v>
      </c>
      <c r="V64" s="75">
        <v>4</v>
      </c>
      <c r="W64" s="101">
        <v>5</v>
      </c>
      <c r="X64" s="101">
        <v>5</v>
      </c>
      <c r="Y64" s="99">
        <v>5</v>
      </c>
      <c r="Z64" s="99">
        <v>5</v>
      </c>
      <c r="AA64" s="99">
        <v>5</v>
      </c>
      <c r="AB64" s="99">
        <v>5</v>
      </c>
      <c r="AC64" s="99">
        <v>5</v>
      </c>
      <c r="AD64" s="99">
        <v>3</v>
      </c>
      <c r="AE64" s="103">
        <v>5</v>
      </c>
      <c r="AF64" s="103">
        <v>5</v>
      </c>
      <c r="AG64" s="103">
        <v>5</v>
      </c>
      <c r="AH64" s="103">
        <v>5</v>
      </c>
      <c r="AI64" s="103">
        <v>5</v>
      </c>
      <c r="AJ64" s="103">
        <v>5</v>
      </c>
      <c r="AK64" s="103">
        <v>5</v>
      </c>
      <c r="AL64" s="103">
        <v>4</v>
      </c>
      <c r="AM64" s="103">
        <v>4</v>
      </c>
      <c r="AN64" s="103">
        <v>4</v>
      </c>
      <c r="AO64" s="103">
        <v>5</v>
      </c>
      <c r="AP64" s="103">
        <v>5</v>
      </c>
      <c r="AQ64" s="103">
        <v>4</v>
      </c>
      <c r="AR64" s="103">
        <v>4</v>
      </c>
      <c r="AS64" s="77">
        <v>5</v>
      </c>
      <c r="AT64" s="77">
        <v>5</v>
      </c>
      <c r="AU64" s="105">
        <v>4</v>
      </c>
    </row>
    <row r="65" spans="1:47" ht="24">
      <c r="A65" s="73">
        <v>64</v>
      </c>
      <c r="B65" s="71" t="s">
        <v>212</v>
      </c>
      <c r="C65" s="71">
        <v>2</v>
      </c>
      <c r="D65" s="71" t="s">
        <v>67</v>
      </c>
      <c r="E65" s="71" t="s">
        <v>83</v>
      </c>
      <c r="F65" s="71">
        <v>0</v>
      </c>
      <c r="G65" s="71">
        <v>0</v>
      </c>
      <c r="H65" s="71">
        <v>1</v>
      </c>
      <c r="I65" s="71">
        <v>0</v>
      </c>
      <c r="J65" s="71">
        <v>0</v>
      </c>
      <c r="K65" s="71">
        <v>0</v>
      </c>
      <c r="L65" s="71">
        <v>1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5">
        <v>4</v>
      </c>
      <c r="U65" s="75">
        <v>4</v>
      </c>
      <c r="V65" s="75">
        <v>4</v>
      </c>
      <c r="W65" s="101">
        <v>4</v>
      </c>
      <c r="X65" s="101">
        <v>4</v>
      </c>
      <c r="Y65" s="99">
        <v>4</v>
      </c>
      <c r="Z65" s="99">
        <v>4</v>
      </c>
      <c r="AA65" s="99">
        <v>4</v>
      </c>
      <c r="AB65" s="99">
        <v>4</v>
      </c>
      <c r="AC65" s="99">
        <v>4</v>
      </c>
      <c r="AD65" s="99">
        <v>4</v>
      </c>
      <c r="AE65" s="103">
        <v>4</v>
      </c>
      <c r="AF65" s="103">
        <v>4</v>
      </c>
      <c r="AG65" s="103">
        <v>4</v>
      </c>
      <c r="AH65" s="103">
        <v>4</v>
      </c>
      <c r="AI65" s="103">
        <v>4</v>
      </c>
      <c r="AJ65" s="103">
        <v>4</v>
      </c>
      <c r="AK65" s="103">
        <v>4</v>
      </c>
      <c r="AL65" s="103">
        <v>4</v>
      </c>
      <c r="AM65" s="103">
        <v>4</v>
      </c>
      <c r="AN65" s="103">
        <v>4</v>
      </c>
      <c r="AO65" s="103">
        <v>4</v>
      </c>
      <c r="AP65" s="103">
        <v>4</v>
      </c>
      <c r="AQ65" s="103">
        <v>4</v>
      </c>
      <c r="AR65" s="103">
        <v>4</v>
      </c>
      <c r="AS65" s="77">
        <v>4</v>
      </c>
      <c r="AT65" s="77">
        <v>4</v>
      </c>
      <c r="AU65" s="105">
        <v>4</v>
      </c>
    </row>
    <row r="66" spans="1:47" ht="24">
      <c r="A66" s="73">
        <v>65</v>
      </c>
      <c r="B66" s="71" t="s">
        <v>212</v>
      </c>
      <c r="C66" s="71">
        <v>2</v>
      </c>
      <c r="D66" s="71" t="s">
        <v>67</v>
      </c>
      <c r="E66" s="71" t="s">
        <v>83</v>
      </c>
      <c r="F66" s="71">
        <v>1</v>
      </c>
      <c r="G66" s="71">
        <v>0</v>
      </c>
      <c r="H66" s="71">
        <v>0</v>
      </c>
      <c r="I66" s="71">
        <v>0</v>
      </c>
      <c r="J66" s="71">
        <v>1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5">
        <v>4</v>
      </c>
      <c r="U66" s="75">
        <v>3</v>
      </c>
      <c r="V66" s="75">
        <v>2</v>
      </c>
      <c r="W66" s="101">
        <v>4</v>
      </c>
      <c r="X66" s="101">
        <v>4</v>
      </c>
      <c r="Y66" s="99">
        <v>4</v>
      </c>
      <c r="Z66" s="99">
        <v>4</v>
      </c>
      <c r="AA66" s="99">
        <v>4</v>
      </c>
      <c r="AB66" s="99">
        <v>4</v>
      </c>
      <c r="AC66" s="99">
        <v>4</v>
      </c>
      <c r="AD66" s="99">
        <v>4</v>
      </c>
      <c r="AE66" s="103">
        <v>4</v>
      </c>
      <c r="AF66" s="103">
        <v>4</v>
      </c>
      <c r="AG66" s="103">
        <v>4</v>
      </c>
      <c r="AH66" s="103">
        <v>4</v>
      </c>
      <c r="AI66" s="103">
        <v>4</v>
      </c>
      <c r="AJ66" s="103">
        <v>4</v>
      </c>
      <c r="AK66" s="103">
        <v>4</v>
      </c>
      <c r="AL66" s="103">
        <v>4</v>
      </c>
      <c r="AM66" s="103">
        <v>4</v>
      </c>
      <c r="AN66" s="103">
        <v>4</v>
      </c>
      <c r="AO66" s="103">
        <v>4</v>
      </c>
      <c r="AP66" s="103">
        <v>4</v>
      </c>
      <c r="AQ66" s="103">
        <v>4</v>
      </c>
      <c r="AR66" s="103">
        <v>4</v>
      </c>
      <c r="AS66" s="77">
        <v>4</v>
      </c>
      <c r="AT66" s="77">
        <v>4</v>
      </c>
      <c r="AU66" s="105">
        <v>4</v>
      </c>
    </row>
    <row r="67" spans="1:47" ht="24">
      <c r="A67" s="73">
        <v>66</v>
      </c>
      <c r="B67" s="71" t="s">
        <v>212</v>
      </c>
      <c r="C67" s="71">
        <v>2</v>
      </c>
      <c r="D67" s="71" t="s">
        <v>114</v>
      </c>
      <c r="E67" s="71" t="s">
        <v>234</v>
      </c>
      <c r="F67" s="71">
        <v>1</v>
      </c>
      <c r="G67" s="71">
        <v>1</v>
      </c>
      <c r="H67" s="71">
        <v>1</v>
      </c>
      <c r="I67" s="71">
        <v>1</v>
      </c>
      <c r="J67" s="71">
        <v>0</v>
      </c>
      <c r="K67" s="71">
        <v>0</v>
      </c>
      <c r="L67" s="71">
        <v>1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5">
        <v>4</v>
      </c>
      <c r="U67" s="75">
        <v>4</v>
      </c>
      <c r="V67" s="75">
        <v>4</v>
      </c>
      <c r="W67" s="101">
        <v>4</v>
      </c>
      <c r="X67" s="101">
        <v>4</v>
      </c>
      <c r="Y67" s="99">
        <v>4</v>
      </c>
      <c r="Z67" s="99">
        <v>4</v>
      </c>
      <c r="AA67" s="99">
        <v>3</v>
      </c>
      <c r="AB67" s="99">
        <v>4</v>
      </c>
      <c r="AC67" s="99">
        <v>4</v>
      </c>
      <c r="AD67" s="99">
        <v>4</v>
      </c>
      <c r="AE67" s="103">
        <v>4</v>
      </c>
      <c r="AF67" s="103">
        <v>4</v>
      </c>
      <c r="AG67" s="103">
        <v>4</v>
      </c>
      <c r="AH67" s="103">
        <v>4</v>
      </c>
      <c r="AI67" s="103">
        <v>4</v>
      </c>
      <c r="AJ67" s="103">
        <v>4</v>
      </c>
      <c r="AK67" s="103">
        <v>4</v>
      </c>
      <c r="AL67" s="103">
        <v>4</v>
      </c>
      <c r="AM67" s="103">
        <v>4</v>
      </c>
      <c r="AN67" s="103">
        <v>4</v>
      </c>
      <c r="AO67" s="103">
        <v>4</v>
      </c>
      <c r="AP67" s="103">
        <v>4</v>
      </c>
      <c r="AQ67" s="103">
        <v>4</v>
      </c>
      <c r="AR67" s="103">
        <v>4</v>
      </c>
      <c r="AS67" s="77">
        <v>3</v>
      </c>
      <c r="AT67" s="77">
        <v>3</v>
      </c>
      <c r="AU67" s="105">
        <v>4</v>
      </c>
    </row>
    <row r="68" spans="1:47" ht="24">
      <c r="A68" s="73">
        <v>67</v>
      </c>
      <c r="B68" s="71" t="s">
        <v>212</v>
      </c>
      <c r="C68" s="71">
        <v>2</v>
      </c>
      <c r="D68" s="71" t="s">
        <v>80</v>
      </c>
      <c r="E68" s="71" t="s">
        <v>121</v>
      </c>
      <c r="F68" s="71">
        <v>1</v>
      </c>
      <c r="G68" s="71">
        <v>1</v>
      </c>
      <c r="H68" s="71">
        <v>1</v>
      </c>
      <c r="I68" s="71">
        <v>1</v>
      </c>
      <c r="J68" s="71">
        <v>1</v>
      </c>
      <c r="K68" s="71">
        <v>0</v>
      </c>
      <c r="L68" s="71">
        <v>1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5">
        <v>4</v>
      </c>
      <c r="U68" s="75">
        <v>2</v>
      </c>
      <c r="V68" s="75">
        <v>1</v>
      </c>
      <c r="W68" s="101">
        <v>4</v>
      </c>
      <c r="X68" s="101">
        <v>4</v>
      </c>
      <c r="Y68" s="99">
        <v>4</v>
      </c>
      <c r="Z68" s="99">
        <v>4</v>
      </c>
      <c r="AA68" s="99">
        <v>4</v>
      </c>
      <c r="AB68" s="99">
        <v>4</v>
      </c>
      <c r="AC68" s="99">
        <v>4</v>
      </c>
      <c r="AD68" s="99">
        <v>4</v>
      </c>
      <c r="AE68" s="103">
        <v>4</v>
      </c>
      <c r="AF68" s="103">
        <v>4</v>
      </c>
      <c r="AG68" s="103">
        <v>4</v>
      </c>
      <c r="AH68" s="103">
        <v>4</v>
      </c>
      <c r="AI68" s="103">
        <v>4</v>
      </c>
      <c r="AJ68" s="103">
        <v>4</v>
      </c>
      <c r="AK68" s="103">
        <v>4</v>
      </c>
      <c r="AL68" s="103">
        <v>4</v>
      </c>
      <c r="AM68" s="103">
        <v>4</v>
      </c>
      <c r="AN68" s="103">
        <v>4</v>
      </c>
      <c r="AO68" s="103">
        <v>4</v>
      </c>
      <c r="AP68" s="103">
        <v>4</v>
      </c>
      <c r="AQ68" s="103">
        <v>4</v>
      </c>
      <c r="AR68" s="103">
        <v>4</v>
      </c>
      <c r="AS68" s="77">
        <v>4</v>
      </c>
      <c r="AT68" s="77">
        <v>4</v>
      </c>
      <c r="AU68" s="105">
        <v>4</v>
      </c>
    </row>
    <row r="69" spans="1:47" ht="24">
      <c r="A69" s="73">
        <v>68</v>
      </c>
      <c r="B69" s="71" t="s">
        <v>212</v>
      </c>
      <c r="C69" s="71">
        <v>1</v>
      </c>
      <c r="D69" s="71" t="s">
        <v>80</v>
      </c>
      <c r="E69" s="71" t="s">
        <v>121</v>
      </c>
      <c r="F69" s="71">
        <v>1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1</v>
      </c>
      <c r="R69" s="71">
        <v>0</v>
      </c>
      <c r="S69" s="71">
        <v>0</v>
      </c>
      <c r="T69" s="75">
        <v>4</v>
      </c>
      <c r="U69" s="75">
        <v>1</v>
      </c>
      <c r="V69" s="75">
        <v>1</v>
      </c>
      <c r="W69" s="101">
        <v>2</v>
      </c>
      <c r="X69" s="101">
        <v>3</v>
      </c>
      <c r="Y69" s="99">
        <v>5</v>
      </c>
      <c r="Z69" s="99">
        <v>4</v>
      </c>
      <c r="AA69" s="99">
        <v>3</v>
      </c>
      <c r="AB69" s="99">
        <v>4</v>
      </c>
      <c r="AC69" s="99">
        <v>3</v>
      </c>
      <c r="AD69" s="99">
        <v>3</v>
      </c>
      <c r="AE69" s="103">
        <v>3</v>
      </c>
      <c r="AF69" s="103">
        <v>2</v>
      </c>
      <c r="AG69" s="103">
        <v>2</v>
      </c>
      <c r="AH69" s="103">
        <v>2</v>
      </c>
      <c r="AI69" s="103">
        <v>2</v>
      </c>
      <c r="AJ69" s="103">
        <v>2</v>
      </c>
      <c r="AK69" s="103">
        <v>2</v>
      </c>
      <c r="AL69" s="103">
        <v>2</v>
      </c>
      <c r="AM69" s="103">
        <v>1</v>
      </c>
      <c r="AN69" s="103">
        <v>1</v>
      </c>
      <c r="AO69" s="103">
        <v>1</v>
      </c>
      <c r="AP69" s="103">
        <v>1</v>
      </c>
      <c r="AQ69" s="103">
        <v>2</v>
      </c>
      <c r="AR69" s="103">
        <v>2</v>
      </c>
      <c r="AS69" s="77">
        <v>1</v>
      </c>
      <c r="AT69" s="77">
        <v>2</v>
      </c>
      <c r="AU69" s="105">
        <v>2</v>
      </c>
    </row>
    <row r="70" spans="1:47" ht="24">
      <c r="A70" s="73">
        <v>69</v>
      </c>
      <c r="B70" s="71" t="s">
        <v>212</v>
      </c>
      <c r="C70" s="71">
        <v>1</v>
      </c>
      <c r="D70" s="71" t="s">
        <v>80</v>
      </c>
      <c r="E70" s="71" t="s">
        <v>121</v>
      </c>
      <c r="F70" s="71">
        <v>1</v>
      </c>
      <c r="G70" s="71">
        <v>1</v>
      </c>
      <c r="H70" s="71">
        <v>1</v>
      </c>
      <c r="I70" s="71">
        <v>0</v>
      </c>
      <c r="J70" s="71">
        <v>0</v>
      </c>
      <c r="K70" s="71">
        <v>1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5">
        <v>4</v>
      </c>
      <c r="U70" s="75">
        <v>4</v>
      </c>
      <c r="V70" s="75">
        <v>3</v>
      </c>
      <c r="W70" s="101">
        <v>4</v>
      </c>
      <c r="X70" s="101">
        <v>4</v>
      </c>
      <c r="Y70" s="99">
        <v>4</v>
      </c>
      <c r="Z70" s="99">
        <v>4</v>
      </c>
      <c r="AA70" s="99">
        <v>4</v>
      </c>
      <c r="AB70" s="99">
        <v>4</v>
      </c>
      <c r="AC70" s="99">
        <v>4</v>
      </c>
      <c r="AD70" s="99">
        <v>4</v>
      </c>
      <c r="AE70" s="103">
        <v>4</v>
      </c>
      <c r="AF70" s="103">
        <v>4</v>
      </c>
      <c r="AG70" s="103">
        <v>4</v>
      </c>
      <c r="AH70" s="103">
        <v>4</v>
      </c>
      <c r="AI70" s="103">
        <v>4</v>
      </c>
      <c r="AJ70" s="103">
        <v>4</v>
      </c>
      <c r="AK70" s="103">
        <v>4</v>
      </c>
      <c r="AL70" s="103">
        <v>4</v>
      </c>
      <c r="AM70" s="103">
        <v>4</v>
      </c>
      <c r="AN70" s="103">
        <v>4</v>
      </c>
      <c r="AO70" s="103">
        <v>4</v>
      </c>
      <c r="AP70" s="103">
        <v>4</v>
      </c>
      <c r="AQ70" s="103">
        <v>4</v>
      </c>
      <c r="AR70" s="103">
        <v>4</v>
      </c>
      <c r="AS70" s="77">
        <v>4</v>
      </c>
      <c r="AT70" s="77">
        <v>4</v>
      </c>
      <c r="AU70" s="105">
        <v>3</v>
      </c>
    </row>
    <row r="71" spans="1:47" ht="24">
      <c r="A71" s="73">
        <v>70</v>
      </c>
      <c r="B71" s="71" t="s">
        <v>212</v>
      </c>
      <c r="C71" s="71">
        <v>2</v>
      </c>
      <c r="D71" s="71" t="s">
        <v>114</v>
      </c>
      <c r="E71" s="71" t="s">
        <v>234</v>
      </c>
      <c r="F71" s="71">
        <v>0</v>
      </c>
      <c r="G71" s="71">
        <v>1</v>
      </c>
      <c r="H71" s="71">
        <v>0</v>
      </c>
      <c r="I71" s="71">
        <v>0</v>
      </c>
      <c r="J71" s="71">
        <v>0</v>
      </c>
      <c r="K71" s="71">
        <v>0</v>
      </c>
      <c r="L71" s="71">
        <v>1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5">
        <v>4</v>
      </c>
      <c r="U71" s="75">
        <v>4</v>
      </c>
      <c r="V71" s="75">
        <v>3</v>
      </c>
      <c r="W71" s="101">
        <v>4</v>
      </c>
      <c r="X71" s="101">
        <v>4</v>
      </c>
      <c r="Y71" s="99">
        <v>4</v>
      </c>
      <c r="Z71" s="99">
        <v>3</v>
      </c>
      <c r="AA71" s="99">
        <v>4</v>
      </c>
      <c r="AB71" s="99">
        <v>5</v>
      </c>
      <c r="AC71" s="99">
        <v>4</v>
      </c>
      <c r="AD71" s="99">
        <v>4</v>
      </c>
      <c r="AE71" s="103">
        <v>4</v>
      </c>
      <c r="AF71" s="103">
        <v>3</v>
      </c>
      <c r="AG71" s="103">
        <v>3</v>
      </c>
      <c r="AH71" s="103">
        <v>3</v>
      </c>
      <c r="AI71" s="103">
        <v>3</v>
      </c>
      <c r="AJ71" s="103">
        <v>3</v>
      </c>
      <c r="AK71" s="103">
        <v>3</v>
      </c>
      <c r="AL71" s="103">
        <v>3</v>
      </c>
      <c r="AM71" s="103">
        <v>3</v>
      </c>
      <c r="AN71" s="103">
        <v>3</v>
      </c>
      <c r="AO71" s="103">
        <v>3</v>
      </c>
      <c r="AP71" s="103">
        <v>3</v>
      </c>
      <c r="AQ71" s="103">
        <v>3</v>
      </c>
      <c r="AR71" s="103">
        <v>3</v>
      </c>
      <c r="AS71" s="77">
        <v>3</v>
      </c>
      <c r="AT71" s="77">
        <v>3</v>
      </c>
      <c r="AU71" s="105">
        <v>3</v>
      </c>
    </row>
    <row r="72" spans="1:47" ht="24">
      <c r="A72" s="73">
        <v>71</v>
      </c>
      <c r="B72" s="71" t="s">
        <v>212</v>
      </c>
      <c r="C72" s="71">
        <v>2</v>
      </c>
      <c r="D72" s="71" t="s">
        <v>114</v>
      </c>
      <c r="E72" s="71" t="s">
        <v>234</v>
      </c>
      <c r="F72" s="71">
        <v>1</v>
      </c>
      <c r="G72" s="71">
        <v>1</v>
      </c>
      <c r="H72" s="71">
        <v>1</v>
      </c>
      <c r="I72" s="71">
        <v>1</v>
      </c>
      <c r="J72" s="71">
        <v>0</v>
      </c>
      <c r="K72" s="71">
        <v>0</v>
      </c>
      <c r="L72" s="71">
        <v>0</v>
      </c>
      <c r="M72" s="71">
        <v>1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5">
        <v>4</v>
      </c>
      <c r="U72" s="75">
        <v>4</v>
      </c>
      <c r="V72" s="75">
        <v>4</v>
      </c>
      <c r="W72" s="101">
        <v>4</v>
      </c>
      <c r="X72" s="101">
        <v>4</v>
      </c>
      <c r="Y72" s="99">
        <v>4</v>
      </c>
      <c r="Z72" s="99">
        <v>4</v>
      </c>
      <c r="AA72" s="99">
        <v>4</v>
      </c>
      <c r="AB72" s="99">
        <v>4</v>
      </c>
      <c r="AC72" s="99">
        <v>4</v>
      </c>
      <c r="AD72" s="99">
        <v>4</v>
      </c>
      <c r="AE72" s="103">
        <v>4</v>
      </c>
      <c r="AF72" s="103">
        <v>4</v>
      </c>
      <c r="AG72" s="103">
        <v>4</v>
      </c>
      <c r="AH72" s="103">
        <v>4</v>
      </c>
      <c r="AI72" s="103">
        <v>4</v>
      </c>
      <c r="AJ72" s="103">
        <v>4</v>
      </c>
      <c r="AK72" s="103">
        <v>4</v>
      </c>
      <c r="AL72" s="103">
        <v>5</v>
      </c>
      <c r="AM72" s="103">
        <v>4</v>
      </c>
      <c r="AN72" s="103">
        <v>4</v>
      </c>
      <c r="AO72" s="103">
        <v>4</v>
      </c>
      <c r="AP72" s="103">
        <v>4</v>
      </c>
      <c r="AQ72" s="103">
        <v>4</v>
      </c>
      <c r="AR72" s="103">
        <v>4</v>
      </c>
      <c r="AS72" s="77">
        <v>4</v>
      </c>
      <c r="AT72" s="77">
        <v>4</v>
      </c>
      <c r="AU72" s="105">
        <v>4</v>
      </c>
    </row>
    <row r="73" spans="1:47" ht="24">
      <c r="A73" s="73">
        <v>72</v>
      </c>
      <c r="B73" s="71" t="s">
        <v>212</v>
      </c>
      <c r="C73" s="71">
        <v>2</v>
      </c>
      <c r="D73" s="71" t="s">
        <v>96</v>
      </c>
      <c r="E73" s="71" t="s">
        <v>96</v>
      </c>
      <c r="F73" s="71">
        <v>1</v>
      </c>
      <c r="G73" s="71">
        <v>1</v>
      </c>
      <c r="H73" s="71">
        <v>0</v>
      </c>
      <c r="I73" s="71">
        <v>1</v>
      </c>
      <c r="J73" s="71">
        <v>1</v>
      </c>
      <c r="K73" s="71">
        <v>0</v>
      </c>
      <c r="L73" s="71">
        <v>0</v>
      </c>
      <c r="M73" s="71">
        <v>0</v>
      </c>
      <c r="N73" s="71">
        <v>1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5">
        <v>5</v>
      </c>
      <c r="U73" s="75">
        <v>5</v>
      </c>
      <c r="V73" s="75">
        <v>4</v>
      </c>
      <c r="W73" s="101">
        <v>5</v>
      </c>
      <c r="X73" s="101">
        <v>5</v>
      </c>
      <c r="Y73" s="99">
        <v>5</v>
      </c>
      <c r="Z73" s="99">
        <v>5</v>
      </c>
      <c r="AA73" s="99">
        <v>4</v>
      </c>
      <c r="AB73" s="99">
        <v>5</v>
      </c>
      <c r="AC73" s="99">
        <v>5</v>
      </c>
      <c r="AD73" s="99">
        <v>4</v>
      </c>
      <c r="AE73" s="103">
        <v>5</v>
      </c>
      <c r="AF73" s="103">
        <v>5</v>
      </c>
      <c r="AG73" s="103">
        <v>5</v>
      </c>
      <c r="AH73" s="103">
        <v>5</v>
      </c>
      <c r="AI73" s="103">
        <v>5</v>
      </c>
      <c r="AJ73" s="103">
        <v>5</v>
      </c>
      <c r="AK73" s="103">
        <v>5</v>
      </c>
      <c r="AL73" s="103">
        <v>5</v>
      </c>
      <c r="AM73" s="103">
        <v>5</v>
      </c>
      <c r="AN73" s="103">
        <v>4</v>
      </c>
      <c r="AO73" s="103">
        <v>4</v>
      </c>
      <c r="AP73" s="103">
        <v>4</v>
      </c>
      <c r="AQ73" s="103">
        <v>5</v>
      </c>
      <c r="AR73" s="103">
        <v>5</v>
      </c>
      <c r="AS73" s="77">
        <v>5</v>
      </c>
      <c r="AT73" s="77">
        <v>5</v>
      </c>
      <c r="AU73" s="105">
        <v>4</v>
      </c>
    </row>
    <row r="74" spans="1:47" ht="24">
      <c r="A74" s="73">
        <v>73</v>
      </c>
      <c r="B74" s="71" t="s">
        <v>212</v>
      </c>
      <c r="C74" s="71">
        <v>2</v>
      </c>
      <c r="D74" s="71" t="s">
        <v>96</v>
      </c>
      <c r="E74" s="71" t="s">
        <v>96</v>
      </c>
      <c r="F74" s="71">
        <v>0</v>
      </c>
      <c r="G74" s="71">
        <v>1</v>
      </c>
      <c r="H74" s="71">
        <v>1</v>
      </c>
      <c r="I74" s="71">
        <v>0</v>
      </c>
      <c r="J74" s="71">
        <v>1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5">
        <v>4</v>
      </c>
      <c r="U74" s="75">
        <v>4</v>
      </c>
      <c r="V74" s="75">
        <v>3</v>
      </c>
      <c r="W74" s="101">
        <v>4</v>
      </c>
      <c r="X74" s="101">
        <v>4</v>
      </c>
      <c r="Y74" s="99">
        <v>4</v>
      </c>
      <c r="Z74" s="99">
        <v>4</v>
      </c>
      <c r="AA74" s="99">
        <v>5</v>
      </c>
      <c r="AB74" s="99">
        <v>4</v>
      </c>
      <c r="AC74" s="99">
        <v>5</v>
      </c>
      <c r="AD74" s="99">
        <v>4</v>
      </c>
      <c r="AE74" s="103">
        <v>4</v>
      </c>
      <c r="AF74" s="103">
        <v>5</v>
      </c>
      <c r="AG74" s="103">
        <v>4</v>
      </c>
      <c r="AH74" s="103">
        <v>4</v>
      </c>
      <c r="AI74" s="103">
        <v>4</v>
      </c>
      <c r="AJ74" s="103">
        <v>5</v>
      </c>
      <c r="AK74" s="103">
        <v>4</v>
      </c>
      <c r="AL74" s="103">
        <v>4</v>
      </c>
      <c r="AM74" s="103">
        <v>5</v>
      </c>
      <c r="AN74" s="103">
        <v>5</v>
      </c>
      <c r="AO74" s="103">
        <v>5</v>
      </c>
      <c r="AP74" s="103">
        <v>5</v>
      </c>
      <c r="AQ74" s="103">
        <v>5</v>
      </c>
      <c r="AR74" s="103">
        <v>5</v>
      </c>
      <c r="AS74" s="77">
        <v>4</v>
      </c>
      <c r="AT74" s="77">
        <v>4</v>
      </c>
      <c r="AU74" s="105">
        <v>5</v>
      </c>
    </row>
    <row r="75" spans="1:47" ht="24">
      <c r="A75" s="73">
        <v>74</v>
      </c>
      <c r="B75" s="71" t="s">
        <v>218</v>
      </c>
      <c r="C75" s="71">
        <v>2</v>
      </c>
      <c r="D75" s="71" t="s">
        <v>67</v>
      </c>
      <c r="E75" s="71" t="s">
        <v>83</v>
      </c>
      <c r="F75" s="71">
        <v>1</v>
      </c>
      <c r="G75" s="71">
        <v>1</v>
      </c>
      <c r="H75" s="71">
        <v>1</v>
      </c>
      <c r="I75" s="71">
        <v>1</v>
      </c>
      <c r="J75" s="71">
        <v>1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5">
        <v>4</v>
      </c>
      <c r="U75" s="75">
        <v>4</v>
      </c>
      <c r="V75" s="75">
        <v>2</v>
      </c>
      <c r="W75" s="101">
        <v>4</v>
      </c>
      <c r="X75" s="101">
        <v>4</v>
      </c>
      <c r="Y75" s="99">
        <v>4</v>
      </c>
      <c r="Z75" s="99">
        <v>4</v>
      </c>
      <c r="AA75" s="99">
        <v>4</v>
      </c>
      <c r="AB75" s="99">
        <v>4</v>
      </c>
      <c r="AC75" s="99">
        <v>4</v>
      </c>
      <c r="AD75" s="99">
        <v>4</v>
      </c>
      <c r="AE75" s="103">
        <v>4</v>
      </c>
      <c r="AF75" s="103">
        <v>4</v>
      </c>
      <c r="AG75" s="103">
        <v>4</v>
      </c>
      <c r="AH75" s="103">
        <v>4</v>
      </c>
      <c r="AI75" s="103">
        <v>4</v>
      </c>
      <c r="AJ75" s="103">
        <v>4</v>
      </c>
      <c r="AK75" s="103">
        <v>4</v>
      </c>
      <c r="AL75" s="103">
        <v>4</v>
      </c>
      <c r="AM75" s="103">
        <v>4</v>
      </c>
      <c r="AN75" s="103">
        <v>4</v>
      </c>
      <c r="AO75" s="103">
        <v>4</v>
      </c>
      <c r="AP75" s="103">
        <v>4</v>
      </c>
      <c r="AQ75" s="103">
        <v>4</v>
      </c>
      <c r="AR75" s="103">
        <v>4</v>
      </c>
      <c r="AS75" s="77">
        <v>4</v>
      </c>
      <c r="AT75" s="77">
        <v>4</v>
      </c>
      <c r="AU75" s="105">
        <v>4</v>
      </c>
    </row>
    <row r="76" spans="1:47" ht="24">
      <c r="A76" s="73">
        <v>75</v>
      </c>
      <c r="B76" s="71" t="s">
        <v>217</v>
      </c>
      <c r="C76" s="71">
        <v>2</v>
      </c>
      <c r="D76" s="71" t="s">
        <v>66</v>
      </c>
      <c r="E76" s="71" t="s">
        <v>237</v>
      </c>
      <c r="F76" s="71">
        <v>1</v>
      </c>
      <c r="G76" s="71">
        <v>0</v>
      </c>
      <c r="H76" s="71">
        <v>1</v>
      </c>
      <c r="I76" s="71">
        <v>1</v>
      </c>
      <c r="J76" s="71">
        <v>0</v>
      </c>
      <c r="K76" s="71">
        <v>0</v>
      </c>
      <c r="L76" s="71">
        <v>1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5">
        <v>4</v>
      </c>
      <c r="U76" s="75">
        <v>5</v>
      </c>
      <c r="V76" s="75">
        <v>3</v>
      </c>
      <c r="W76" s="101">
        <v>4</v>
      </c>
      <c r="X76" s="101">
        <v>4</v>
      </c>
      <c r="Y76" s="99">
        <v>5</v>
      </c>
      <c r="Z76" s="99">
        <v>4</v>
      </c>
      <c r="AA76" s="99">
        <v>5</v>
      </c>
      <c r="AB76" s="99">
        <v>5</v>
      </c>
      <c r="AC76" s="99">
        <v>4</v>
      </c>
      <c r="AD76" s="99">
        <v>4</v>
      </c>
      <c r="AE76" s="103">
        <v>5</v>
      </c>
      <c r="AF76" s="103">
        <v>5</v>
      </c>
      <c r="AG76" s="103">
        <v>5</v>
      </c>
      <c r="AH76" s="103">
        <v>5</v>
      </c>
      <c r="AI76" s="103">
        <v>5</v>
      </c>
      <c r="AJ76" s="103">
        <v>5</v>
      </c>
      <c r="AK76" s="103">
        <v>5</v>
      </c>
      <c r="AL76" s="103">
        <v>4</v>
      </c>
      <c r="AM76" s="103">
        <v>4</v>
      </c>
      <c r="AN76" s="103">
        <v>4</v>
      </c>
      <c r="AO76" s="103">
        <v>4</v>
      </c>
      <c r="AP76" s="103">
        <v>4</v>
      </c>
      <c r="AQ76" s="103">
        <v>5</v>
      </c>
      <c r="AR76" s="103">
        <v>5</v>
      </c>
      <c r="AS76" s="77">
        <v>5</v>
      </c>
      <c r="AT76" s="77">
        <v>4</v>
      </c>
      <c r="AU76" s="105">
        <v>5</v>
      </c>
    </row>
    <row r="77" spans="1:47" ht="24">
      <c r="A77" s="73">
        <v>76</v>
      </c>
      <c r="B77" s="71" t="s">
        <v>217</v>
      </c>
      <c r="C77" s="71">
        <v>1</v>
      </c>
      <c r="D77" s="71" t="s">
        <v>114</v>
      </c>
      <c r="E77" s="71" t="s">
        <v>238</v>
      </c>
      <c r="F77" s="71">
        <v>1</v>
      </c>
      <c r="G77" s="71">
        <v>1</v>
      </c>
      <c r="H77" s="71">
        <v>1</v>
      </c>
      <c r="I77" s="71">
        <v>1</v>
      </c>
      <c r="J77" s="71">
        <v>1</v>
      </c>
      <c r="K77" s="71">
        <v>0</v>
      </c>
      <c r="L77" s="71">
        <v>1</v>
      </c>
      <c r="M77" s="71">
        <v>0</v>
      </c>
      <c r="N77" s="71">
        <v>1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5">
        <v>5</v>
      </c>
      <c r="U77" s="75">
        <v>5</v>
      </c>
      <c r="V77" s="75">
        <v>5</v>
      </c>
      <c r="W77" s="101">
        <v>5</v>
      </c>
      <c r="X77" s="101">
        <v>5</v>
      </c>
      <c r="Y77" s="99">
        <v>5</v>
      </c>
      <c r="Z77" s="99">
        <v>5</v>
      </c>
      <c r="AA77" s="99">
        <v>5</v>
      </c>
      <c r="AB77" s="99">
        <v>5</v>
      </c>
      <c r="AC77" s="99">
        <v>5</v>
      </c>
      <c r="AD77" s="99">
        <v>5</v>
      </c>
      <c r="AE77" s="103">
        <v>5</v>
      </c>
      <c r="AF77" s="103">
        <v>5</v>
      </c>
      <c r="AG77" s="103">
        <v>5</v>
      </c>
      <c r="AH77" s="103">
        <v>5</v>
      </c>
      <c r="AI77" s="103">
        <v>5</v>
      </c>
      <c r="AJ77" s="103">
        <v>5</v>
      </c>
      <c r="AK77" s="103">
        <v>5</v>
      </c>
      <c r="AL77" s="103">
        <v>5</v>
      </c>
      <c r="AM77" s="103">
        <v>5</v>
      </c>
      <c r="AN77" s="103">
        <v>5</v>
      </c>
      <c r="AO77" s="103">
        <v>5</v>
      </c>
      <c r="AP77" s="103">
        <v>5</v>
      </c>
      <c r="AQ77" s="103">
        <v>5</v>
      </c>
      <c r="AR77" s="103">
        <v>5</v>
      </c>
      <c r="AS77" s="77">
        <v>5</v>
      </c>
      <c r="AT77" s="77">
        <v>5</v>
      </c>
      <c r="AU77" s="105">
        <v>5</v>
      </c>
    </row>
    <row r="78" spans="1:47" ht="24">
      <c r="A78" s="73">
        <v>77</v>
      </c>
      <c r="B78" s="71" t="s">
        <v>218</v>
      </c>
      <c r="C78" s="71">
        <v>1</v>
      </c>
      <c r="D78" s="71" t="s">
        <v>114</v>
      </c>
      <c r="E78" s="71" t="s">
        <v>209</v>
      </c>
      <c r="F78" s="71">
        <v>1</v>
      </c>
      <c r="G78" s="71">
        <v>0</v>
      </c>
      <c r="H78" s="71">
        <v>0</v>
      </c>
      <c r="I78" s="71">
        <v>1</v>
      </c>
      <c r="J78" s="71">
        <v>1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5">
        <v>5</v>
      </c>
      <c r="U78" s="75">
        <v>5</v>
      </c>
      <c r="V78" s="75">
        <v>4</v>
      </c>
      <c r="W78" s="101">
        <v>5</v>
      </c>
      <c r="X78" s="101">
        <v>5</v>
      </c>
      <c r="Y78" s="99">
        <v>5</v>
      </c>
      <c r="Z78" s="99">
        <v>4</v>
      </c>
      <c r="AA78" s="99">
        <v>5</v>
      </c>
      <c r="AB78" s="99">
        <v>5</v>
      </c>
      <c r="AC78" s="99">
        <v>5</v>
      </c>
      <c r="AD78" s="99">
        <v>5</v>
      </c>
      <c r="AE78" s="103">
        <v>5</v>
      </c>
      <c r="AF78" s="103">
        <v>5</v>
      </c>
      <c r="AG78" s="103">
        <v>5</v>
      </c>
      <c r="AH78" s="103">
        <v>5</v>
      </c>
      <c r="AI78" s="103">
        <v>5</v>
      </c>
      <c r="AJ78" s="103">
        <v>5</v>
      </c>
      <c r="AK78" s="103">
        <v>5</v>
      </c>
      <c r="AL78" s="103">
        <v>5</v>
      </c>
      <c r="AM78" s="103">
        <v>5</v>
      </c>
      <c r="AN78" s="103">
        <v>5</v>
      </c>
      <c r="AO78" s="103">
        <v>5</v>
      </c>
      <c r="AP78" s="103">
        <v>5</v>
      </c>
      <c r="AQ78" s="103">
        <v>5</v>
      </c>
      <c r="AR78" s="103">
        <v>5</v>
      </c>
      <c r="AS78" s="77">
        <v>5</v>
      </c>
      <c r="AT78" s="77">
        <v>5</v>
      </c>
      <c r="AU78" s="105">
        <v>5</v>
      </c>
    </row>
    <row r="79" spans="1:47" ht="24">
      <c r="A79" s="73">
        <v>78</v>
      </c>
      <c r="B79" s="71" t="s">
        <v>212</v>
      </c>
      <c r="C79" s="71">
        <v>2</v>
      </c>
      <c r="D79" s="71" t="s">
        <v>80</v>
      </c>
      <c r="E79" s="71" t="s">
        <v>239</v>
      </c>
      <c r="F79" s="71">
        <v>0</v>
      </c>
      <c r="G79" s="71">
        <v>1</v>
      </c>
      <c r="H79" s="71">
        <v>1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1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5">
        <v>5</v>
      </c>
      <c r="U79" s="75">
        <v>5</v>
      </c>
      <c r="V79" s="75">
        <v>4</v>
      </c>
      <c r="W79" s="101">
        <v>5</v>
      </c>
      <c r="X79" s="101">
        <v>5</v>
      </c>
      <c r="Y79" s="99">
        <v>5</v>
      </c>
      <c r="Z79" s="99">
        <v>5</v>
      </c>
      <c r="AA79" s="99">
        <v>5</v>
      </c>
      <c r="AB79" s="99">
        <v>5</v>
      </c>
      <c r="AC79" s="99">
        <v>5</v>
      </c>
      <c r="AD79" s="99">
        <v>4</v>
      </c>
      <c r="AE79" s="103">
        <v>5</v>
      </c>
      <c r="AF79" s="103">
        <v>5</v>
      </c>
      <c r="AG79" s="103">
        <v>5</v>
      </c>
      <c r="AH79" s="103">
        <v>5</v>
      </c>
      <c r="AI79" s="103">
        <v>5</v>
      </c>
      <c r="AJ79" s="103">
        <v>5</v>
      </c>
      <c r="AK79" s="103">
        <v>5</v>
      </c>
      <c r="AL79" s="103">
        <v>5</v>
      </c>
      <c r="AM79" s="103">
        <v>5</v>
      </c>
      <c r="AN79" s="103">
        <v>5</v>
      </c>
      <c r="AO79" s="103">
        <v>5</v>
      </c>
      <c r="AP79" s="103">
        <v>4</v>
      </c>
      <c r="AQ79" s="103">
        <v>5</v>
      </c>
      <c r="AR79" s="103">
        <v>5</v>
      </c>
      <c r="AS79" s="77">
        <v>5</v>
      </c>
      <c r="AT79" s="77">
        <v>5</v>
      </c>
      <c r="AU79" s="105">
        <v>5</v>
      </c>
    </row>
    <row r="80" spans="1:47" ht="24">
      <c r="A80" s="73">
        <v>79</v>
      </c>
      <c r="B80" s="71" t="s">
        <v>212</v>
      </c>
      <c r="C80" s="71">
        <v>2</v>
      </c>
      <c r="D80" s="71" t="s">
        <v>73</v>
      </c>
      <c r="E80" s="71" t="s">
        <v>141</v>
      </c>
      <c r="F80" s="71">
        <v>1</v>
      </c>
      <c r="G80" s="71">
        <v>1</v>
      </c>
      <c r="H80" s="71">
        <v>1</v>
      </c>
      <c r="I80" s="71">
        <v>0</v>
      </c>
      <c r="J80" s="71">
        <v>0</v>
      </c>
      <c r="K80" s="71">
        <v>1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5">
        <v>3</v>
      </c>
      <c r="U80" s="75">
        <v>4</v>
      </c>
      <c r="V80" s="75">
        <v>3</v>
      </c>
      <c r="W80" s="101">
        <v>3</v>
      </c>
      <c r="X80" s="101">
        <v>3</v>
      </c>
      <c r="Y80" s="99">
        <v>4</v>
      </c>
      <c r="Z80" s="99">
        <v>4</v>
      </c>
      <c r="AA80" s="99">
        <v>3</v>
      </c>
      <c r="AB80" s="99">
        <v>4</v>
      </c>
      <c r="AC80" s="99">
        <v>3</v>
      </c>
      <c r="AD80" s="99">
        <v>4</v>
      </c>
      <c r="AE80" s="103">
        <v>4</v>
      </c>
      <c r="AF80" s="103">
        <v>4</v>
      </c>
      <c r="AG80" s="103">
        <v>3</v>
      </c>
      <c r="AH80" s="103">
        <v>3</v>
      </c>
      <c r="AI80" s="103">
        <v>4</v>
      </c>
      <c r="AJ80" s="103">
        <v>4</v>
      </c>
      <c r="AK80" s="103">
        <v>4</v>
      </c>
      <c r="AL80" s="103">
        <v>4</v>
      </c>
      <c r="AM80" s="103">
        <v>4</v>
      </c>
      <c r="AN80" s="103">
        <v>4</v>
      </c>
      <c r="AO80" s="103">
        <v>4</v>
      </c>
      <c r="AP80" s="103">
        <v>4</v>
      </c>
      <c r="AQ80" s="103">
        <v>4</v>
      </c>
      <c r="AR80" s="103">
        <v>4</v>
      </c>
      <c r="AS80" s="77">
        <v>4</v>
      </c>
      <c r="AT80" s="77">
        <v>4</v>
      </c>
      <c r="AU80" s="105">
        <v>4</v>
      </c>
    </row>
    <row r="81" spans="1:47" ht="24">
      <c r="A81" s="73">
        <v>80</v>
      </c>
      <c r="B81" s="71" t="s">
        <v>212</v>
      </c>
      <c r="C81" s="71">
        <v>2</v>
      </c>
      <c r="D81" s="71" t="s">
        <v>80</v>
      </c>
      <c r="E81" s="71" t="s">
        <v>90</v>
      </c>
      <c r="F81" s="71">
        <v>1</v>
      </c>
      <c r="G81" s="71">
        <v>0</v>
      </c>
      <c r="H81" s="71">
        <v>0</v>
      </c>
      <c r="I81" s="71">
        <v>1</v>
      </c>
      <c r="J81" s="71">
        <v>0</v>
      </c>
      <c r="K81" s="71">
        <v>1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5">
        <v>5</v>
      </c>
      <c r="U81" s="75">
        <v>5</v>
      </c>
      <c r="V81" s="75">
        <v>5</v>
      </c>
      <c r="W81" s="101">
        <v>5</v>
      </c>
      <c r="X81" s="101">
        <v>5</v>
      </c>
      <c r="Y81" s="99">
        <v>5</v>
      </c>
      <c r="Z81" s="99">
        <v>5</v>
      </c>
      <c r="AA81" s="99">
        <v>5</v>
      </c>
      <c r="AB81" s="99">
        <v>5</v>
      </c>
      <c r="AC81" s="99">
        <v>5</v>
      </c>
      <c r="AD81" s="99">
        <v>5</v>
      </c>
      <c r="AE81" s="103">
        <v>5</v>
      </c>
      <c r="AF81" s="103">
        <v>5</v>
      </c>
      <c r="AG81" s="103">
        <v>5</v>
      </c>
      <c r="AH81" s="103">
        <v>5</v>
      </c>
      <c r="AI81" s="103">
        <v>5</v>
      </c>
      <c r="AJ81" s="103">
        <v>5</v>
      </c>
      <c r="AK81" s="103">
        <v>5</v>
      </c>
      <c r="AL81" s="103">
        <v>5</v>
      </c>
      <c r="AM81" s="103">
        <v>5</v>
      </c>
      <c r="AN81" s="103">
        <v>5</v>
      </c>
      <c r="AO81" s="103">
        <v>5</v>
      </c>
      <c r="AP81" s="103">
        <v>5</v>
      </c>
      <c r="AQ81" s="103">
        <v>5</v>
      </c>
      <c r="AR81" s="103">
        <v>5</v>
      </c>
      <c r="AS81" s="77">
        <v>5</v>
      </c>
      <c r="AT81" s="77">
        <v>5</v>
      </c>
      <c r="AU81" s="105">
        <v>4</v>
      </c>
    </row>
    <row r="82" spans="1:47" ht="24">
      <c r="A82" s="73">
        <v>81</v>
      </c>
      <c r="B82" s="71" t="s">
        <v>212</v>
      </c>
      <c r="C82" s="71">
        <v>2</v>
      </c>
      <c r="D82" s="71" t="s">
        <v>115</v>
      </c>
      <c r="E82" s="71" t="s">
        <v>240</v>
      </c>
      <c r="F82" s="71">
        <v>0</v>
      </c>
      <c r="G82" s="71">
        <v>1</v>
      </c>
      <c r="H82" s="71">
        <v>1</v>
      </c>
      <c r="I82" s="71">
        <v>0</v>
      </c>
      <c r="J82" s="71">
        <v>0</v>
      </c>
      <c r="K82" s="71">
        <v>1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5">
        <v>5</v>
      </c>
      <c r="U82" s="75">
        <v>4</v>
      </c>
      <c r="V82" s="75">
        <v>4</v>
      </c>
      <c r="W82" s="101">
        <v>5</v>
      </c>
      <c r="X82" s="101">
        <v>5</v>
      </c>
      <c r="Y82" s="99">
        <v>5</v>
      </c>
      <c r="Z82" s="99">
        <v>4</v>
      </c>
      <c r="AA82" s="99">
        <v>5</v>
      </c>
      <c r="AB82" s="99">
        <v>5</v>
      </c>
      <c r="AC82" s="99">
        <v>5</v>
      </c>
      <c r="AD82" s="99">
        <v>4</v>
      </c>
      <c r="AE82" s="103">
        <v>5</v>
      </c>
      <c r="AF82" s="103">
        <v>5</v>
      </c>
      <c r="AG82" s="103">
        <v>5</v>
      </c>
      <c r="AH82" s="103">
        <v>5</v>
      </c>
      <c r="AI82" s="103">
        <v>5</v>
      </c>
      <c r="AJ82" s="103">
        <v>5</v>
      </c>
      <c r="AK82" s="103">
        <v>5</v>
      </c>
      <c r="AL82" s="103">
        <v>5</v>
      </c>
      <c r="AM82" s="103">
        <v>5</v>
      </c>
      <c r="AN82" s="103">
        <v>5</v>
      </c>
      <c r="AO82" s="103">
        <v>5</v>
      </c>
      <c r="AP82" s="103">
        <v>5</v>
      </c>
      <c r="AQ82" s="103">
        <v>5</v>
      </c>
      <c r="AR82" s="103">
        <v>5</v>
      </c>
      <c r="AS82" s="77">
        <v>4</v>
      </c>
      <c r="AT82" s="77">
        <v>4</v>
      </c>
      <c r="AU82" s="105">
        <v>5</v>
      </c>
    </row>
    <row r="83" spans="1:47" ht="24">
      <c r="A83" s="73">
        <v>82</v>
      </c>
      <c r="B83" s="71" t="s">
        <v>212</v>
      </c>
      <c r="C83" s="71">
        <v>2</v>
      </c>
      <c r="D83" s="71" t="s">
        <v>115</v>
      </c>
      <c r="E83" s="71" t="s">
        <v>89</v>
      </c>
      <c r="F83" s="71">
        <v>0</v>
      </c>
      <c r="G83" s="71">
        <v>0</v>
      </c>
      <c r="H83" s="71">
        <v>1</v>
      </c>
      <c r="I83" s="71">
        <v>0</v>
      </c>
      <c r="J83" s="71">
        <v>1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5">
        <v>5</v>
      </c>
      <c r="U83" s="75">
        <v>4</v>
      </c>
      <c r="V83" s="75">
        <v>3</v>
      </c>
      <c r="W83" s="101">
        <v>4</v>
      </c>
      <c r="X83" s="101">
        <v>5</v>
      </c>
      <c r="Y83" s="99">
        <v>4</v>
      </c>
      <c r="Z83" s="99">
        <v>5</v>
      </c>
      <c r="AA83" s="99">
        <v>5</v>
      </c>
      <c r="AB83" s="99">
        <v>5</v>
      </c>
      <c r="AC83" s="99">
        <v>5</v>
      </c>
      <c r="AD83" s="99">
        <v>4</v>
      </c>
      <c r="AE83" s="103">
        <v>4</v>
      </c>
      <c r="AF83" s="103">
        <v>5</v>
      </c>
      <c r="AG83" s="103">
        <v>5</v>
      </c>
      <c r="AH83" s="103">
        <v>5</v>
      </c>
      <c r="AI83" s="103">
        <v>5</v>
      </c>
      <c r="AJ83" s="103">
        <v>5</v>
      </c>
      <c r="AK83" s="103">
        <v>4</v>
      </c>
      <c r="AL83" s="103">
        <v>4</v>
      </c>
      <c r="AM83" s="103">
        <v>4</v>
      </c>
      <c r="AN83" s="103">
        <v>4</v>
      </c>
      <c r="AO83" s="103">
        <v>4</v>
      </c>
      <c r="AP83" s="103">
        <v>4</v>
      </c>
      <c r="AQ83" s="103">
        <v>4</v>
      </c>
      <c r="AR83" s="103">
        <v>4</v>
      </c>
      <c r="AS83" s="77">
        <v>4</v>
      </c>
      <c r="AT83" s="77">
        <v>4</v>
      </c>
      <c r="AU83" s="105">
        <v>4</v>
      </c>
    </row>
    <row r="84" spans="1:47" ht="24">
      <c r="A84" s="73">
        <v>83</v>
      </c>
      <c r="B84" s="71" t="s">
        <v>212</v>
      </c>
      <c r="C84" s="71">
        <v>2</v>
      </c>
      <c r="D84" s="71" t="s">
        <v>115</v>
      </c>
      <c r="E84" s="71" t="s">
        <v>89</v>
      </c>
      <c r="F84" s="71">
        <v>0</v>
      </c>
      <c r="G84" s="71">
        <v>0</v>
      </c>
      <c r="H84" s="71">
        <v>1</v>
      </c>
      <c r="I84" s="71">
        <v>0</v>
      </c>
      <c r="J84" s="71">
        <v>0</v>
      </c>
      <c r="K84" s="71">
        <v>0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5">
        <v>4</v>
      </c>
      <c r="U84" s="75">
        <v>3</v>
      </c>
      <c r="V84" s="75">
        <v>3</v>
      </c>
      <c r="W84" s="101">
        <v>4</v>
      </c>
      <c r="X84" s="101">
        <v>4</v>
      </c>
      <c r="Y84" s="99">
        <v>4</v>
      </c>
      <c r="Z84" s="99">
        <v>4</v>
      </c>
      <c r="AA84" s="99">
        <v>4</v>
      </c>
      <c r="AB84" s="99">
        <v>4</v>
      </c>
      <c r="AC84" s="99">
        <v>4</v>
      </c>
      <c r="AD84" s="99">
        <v>3</v>
      </c>
      <c r="AE84" s="103">
        <v>4</v>
      </c>
      <c r="AF84" s="103">
        <v>4</v>
      </c>
      <c r="AG84" s="103">
        <v>4</v>
      </c>
      <c r="AH84" s="103">
        <v>4</v>
      </c>
      <c r="AI84" s="103">
        <v>4</v>
      </c>
      <c r="AJ84" s="103">
        <v>4</v>
      </c>
      <c r="AK84" s="103">
        <v>4</v>
      </c>
      <c r="AL84" s="103">
        <v>4</v>
      </c>
      <c r="AM84" s="103">
        <v>4</v>
      </c>
      <c r="AN84" s="103">
        <v>4</v>
      </c>
      <c r="AO84" s="103">
        <v>4</v>
      </c>
      <c r="AP84" s="103">
        <v>4</v>
      </c>
      <c r="AQ84" s="103">
        <v>4</v>
      </c>
      <c r="AR84" s="103">
        <v>4</v>
      </c>
      <c r="AS84" s="77">
        <v>4</v>
      </c>
      <c r="AT84" s="77">
        <v>4</v>
      </c>
      <c r="AU84" s="105">
        <v>4</v>
      </c>
    </row>
    <row r="85" spans="1:47" ht="24">
      <c r="A85" s="73">
        <v>84</v>
      </c>
      <c r="B85" s="71" t="s">
        <v>212</v>
      </c>
      <c r="C85" s="71">
        <v>2</v>
      </c>
      <c r="D85" s="71" t="s">
        <v>115</v>
      </c>
      <c r="E85" s="71" t="s">
        <v>240</v>
      </c>
      <c r="F85" s="71">
        <v>0</v>
      </c>
      <c r="G85" s="71">
        <v>1</v>
      </c>
      <c r="H85" s="71">
        <v>0</v>
      </c>
      <c r="I85" s="71">
        <v>0</v>
      </c>
      <c r="J85" s="71">
        <v>0</v>
      </c>
      <c r="K85" s="71">
        <v>1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  <c r="T85" s="75">
        <v>3</v>
      </c>
      <c r="U85" s="75">
        <v>4</v>
      </c>
      <c r="V85" s="75">
        <v>3</v>
      </c>
      <c r="W85" s="101">
        <v>4</v>
      </c>
      <c r="X85" s="101">
        <v>4</v>
      </c>
      <c r="Y85" s="99">
        <v>4</v>
      </c>
      <c r="Z85" s="99">
        <v>4</v>
      </c>
      <c r="AA85" s="99">
        <v>4</v>
      </c>
      <c r="AB85" s="99">
        <v>4</v>
      </c>
      <c r="AC85" s="99">
        <v>4</v>
      </c>
      <c r="AD85" s="99">
        <v>4</v>
      </c>
      <c r="AE85" s="103">
        <v>4</v>
      </c>
      <c r="AF85" s="103">
        <v>5</v>
      </c>
      <c r="AG85" s="103">
        <v>5</v>
      </c>
      <c r="AH85" s="103">
        <v>5</v>
      </c>
      <c r="AI85" s="103">
        <v>5</v>
      </c>
      <c r="AJ85" s="103">
        <v>5</v>
      </c>
      <c r="AK85" s="103">
        <v>4</v>
      </c>
      <c r="AL85" s="103">
        <v>4</v>
      </c>
      <c r="AM85" s="103">
        <v>4</v>
      </c>
      <c r="AN85" s="103">
        <v>4</v>
      </c>
      <c r="AO85" s="103">
        <v>4</v>
      </c>
      <c r="AP85" s="103">
        <v>4</v>
      </c>
      <c r="AQ85" s="103">
        <v>4</v>
      </c>
      <c r="AR85" s="103">
        <v>4</v>
      </c>
      <c r="AS85" s="77">
        <v>4</v>
      </c>
      <c r="AT85" s="77">
        <v>4</v>
      </c>
      <c r="AU85" s="105">
        <v>4</v>
      </c>
    </row>
    <row r="86" spans="1:47" ht="24">
      <c r="A86" s="73">
        <v>85</v>
      </c>
      <c r="B86" s="71" t="s">
        <v>212</v>
      </c>
      <c r="C86" s="71">
        <v>1</v>
      </c>
      <c r="D86" s="71" t="s">
        <v>66</v>
      </c>
      <c r="E86" s="71" t="s">
        <v>288</v>
      </c>
      <c r="F86" s="71">
        <v>1</v>
      </c>
      <c r="G86" s="71">
        <v>1</v>
      </c>
      <c r="H86" s="71">
        <v>1</v>
      </c>
      <c r="I86" s="71">
        <v>0</v>
      </c>
      <c r="J86" s="71">
        <v>0</v>
      </c>
      <c r="K86" s="71">
        <v>1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5">
        <v>5</v>
      </c>
      <c r="U86" s="75">
        <v>4</v>
      </c>
      <c r="V86" s="75">
        <v>3</v>
      </c>
      <c r="W86" s="101">
        <v>4</v>
      </c>
      <c r="X86" s="101">
        <v>4</v>
      </c>
      <c r="Y86" s="99">
        <v>4</v>
      </c>
      <c r="Z86" s="99">
        <v>4</v>
      </c>
      <c r="AA86" s="99">
        <v>4</v>
      </c>
      <c r="AB86" s="99">
        <v>4</v>
      </c>
      <c r="AC86" s="99">
        <v>4</v>
      </c>
      <c r="AD86" s="99">
        <v>4</v>
      </c>
      <c r="AE86" s="103">
        <v>4</v>
      </c>
      <c r="AF86" s="103">
        <v>4</v>
      </c>
      <c r="AG86" s="103">
        <v>4</v>
      </c>
      <c r="AH86" s="103">
        <v>4</v>
      </c>
      <c r="AI86" s="103">
        <v>4</v>
      </c>
      <c r="AJ86" s="103">
        <v>4</v>
      </c>
      <c r="AK86" s="103">
        <v>4</v>
      </c>
      <c r="AL86" s="103">
        <v>4</v>
      </c>
      <c r="AM86" s="103">
        <v>4</v>
      </c>
      <c r="AN86" s="103">
        <v>4</v>
      </c>
      <c r="AO86" s="103">
        <v>4</v>
      </c>
      <c r="AP86" s="103">
        <v>4</v>
      </c>
      <c r="AQ86" s="103">
        <v>4</v>
      </c>
      <c r="AR86" s="103">
        <v>4</v>
      </c>
      <c r="AS86" s="77">
        <v>3</v>
      </c>
      <c r="AT86" s="77">
        <v>4</v>
      </c>
      <c r="AU86" s="105">
        <v>4</v>
      </c>
    </row>
    <row r="87" spans="1:47" ht="24">
      <c r="A87" s="73">
        <v>86</v>
      </c>
      <c r="B87" s="71" t="s">
        <v>212</v>
      </c>
      <c r="C87" s="71">
        <v>1</v>
      </c>
      <c r="D87" s="71" t="s">
        <v>66</v>
      </c>
      <c r="E87" s="71" t="s">
        <v>288</v>
      </c>
      <c r="F87" s="71">
        <v>1</v>
      </c>
      <c r="G87" s="71">
        <v>1</v>
      </c>
      <c r="H87" s="71">
        <v>1</v>
      </c>
      <c r="I87" s="71">
        <v>0</v>
      </c>
      <c r="J87" s="71">
        <v>0</v>
      </c>
      <c r="K87" s="71">
        <v>0</v>
      </c>
      <c r="L87" s="71">
        <v>1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5">
        <v>4</v>
      </c>
      <c r="U87" s="75">
        <v>4</v>
      </c>
      <c r="V87" s="75">
        <v>4</v>
      </c>
      <c r="W87" s="101">
        <v>5</v>
      </c>
      <c r="X87" s="101">
        <v>4</v>
      </c>
      <c r="Y87" s="99">
        <v>5</v>
      </c>
      <c r="Z87" s="99">
        <v>4</v>
      </c>
      <c r="AA87" s="99">
        <v>4</v>
      </c>
      <c r="AB87" s="99">
        <v>4</v>
      </c>
      <c r="AC87" s="99">
        <v>3</v>
      </c>
      <c r="AD87" s="99">
        <v>3</v>
      </c>
      <c r="AE87" s="103">
        <v>4</v>
      </c>
      <c r="AF87" s="103">
        <v>5</v>
      </c>
      <c r="AG87" s="103">
        <v>5</v>
      </c>
      <c r="AH87" s="103">
        <v>4</v>
      </c>
      <c r="AI87" s="103">
        <v>4</v>
      </c>
      <c r="AJ87" s="103">
        <v>4</v>
      </c>
      <c r="AK87" s="103">
        <v>4</v>
      </c>
      <c r="AL87" s="103">
        <v>4</v>
      </c>
      <c r="AM87" s="103">
        <v>4</v>
      </c>
      <c r="AN87" s="103">
        <v>4</v>
      </c>
      <c r="AO87" s="103">
        <v>3</v>
      </c>
      <c r="AP87" s="103">
        <v>4</v>
      </c>
      <c r="AQ87" s="103">
        <v>4</v>
      </c>
      <c r="AR87" s="103">
        <v>4</v>
      </c>
      <c r="AS87" s="77">
        <v>3</v>
      </c>
      <c r="AT87" s="77">
        <v>3</v>
      </c>
      <c r="AU87" s="105">
        <v>4</v>
      </c>
    </row>
    <row r="88" spans="1:47" ht="24">
      <c r="A88" s="73">
        <v>87</v>
      </c>
      <c r="B88" s="71" t="s">
        <v>212</v>
      </c>
      <c r="C88" s="71">
        <v>1</v>
      </c>
      <c r="D88" s="71" t="s">
        <v>73</v>
      </c>
      <c r="E88" s="71" t="s">
        <v>141</v>
      </c>
      <c r="F88" s="71">
        <v>1</v>
      </c>
      <c r="G88" s="71">
        <v>0</v>
      </c>
      <c r="H88" s="71">
        <v>1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5">
        <v>4</v>
      </c>
      <c r="U88" s="75">
        <v>4</v>
      </c>
      <c r="V88" s="75">
        <v>3</v>
      </c>
      <c r="W88" s="101">
        <v>4</v>
      </c>
      <c r="X88" s="101">
        <v>4</v>
      </c>
      <c r="Y88" s="99">
        <v>3</v>
      </c>
      <c r="Z88" s="99">
        <v>3</v>
      </c>
      <c r="AA88" s="99">
        <v>4</v>
      </c>
      <c r="AB88" s="99">
        <v>4</v>
      </c>
      <c r="AC88" s="99">
        <v>4</v>
      </c>
      <c r="AD88" s="99">
        <v>3</v>
      </c>
      <c r="AE88" s="103">
        <v>4</v>
      </c>
      <c r="AF88" s="103">
        <v>4</v>
      </c>
      <c r="AG88" s="103">
        <v>4</v>
      </c>
      <c r="AH88" s="103">
        <v>4</v>
      </c>
      <c r="AI88" s="103">
        <v>4</v>
      </c>
      <c r="AJ88" s="103">
        <v>4</v>
      </c>
      <c r="AK88" s="103">
        <v>4</v>
      </c>
      <c r="AL88" s="103">
        <v>4</v>
      </c>
      <c r="AM88" s="103">
        <v>4</v>
      </c>
      <c r="AN88" s="103">
        <v>4</v>
      </c>
      <c r="AO88" s="103">
        <v>4</v>
      </c>
      <c r="AP88" s="103">
        <v>4</v>
      </c>
      <c r="AQ88" s="103">
        <v>4</v>
      </c>
      <c r="AR88" s="103">
        <v>4</v>
      </c>
      <c r="AS88" s="77">
        <v>3</v>
      </c>
      <c r="AT88" s="77">
        <v>4</v>
      </c>
      <c r="AU88" s="105">
        <v>4</v>
      </c>
    </row>
    <row r="89" spans="1:47" ht="24">
      <c r="A89" s="73">
        <v>88</v>
      </c>
      <c r="B89" s="71" t="s">
        <v>212</v>
      </c>
      <c r="C89" s="71">
        <v>1</v>
      </c>
      <c r="D89" s="71" t="s">
        <v>67</v>
      </c>
      <c r="E89" s="71" t="s">
        <v>210</v>
      </c>
      <c r="F89" s="71">
        <v>1</v>
      </c>
      <c r="G89" s="71">
        <v>1</v>
      </c>
      <c r="H89" s="71">
        <v>1</v>
      </c>
      <c r="I89" s="71">
        <v>1</v>
      </c>
      <c r="J89" s="71">
        <v>1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5">
        <v>4</v>
      </c>
      <c r="U89" s="75">
        <v>4</v>
      </c>
      <c r="V89" s="75">
        <v>4</v>
      </c>
      <c r="W89" s="101">
        <v>4</v>
      </c>
      <c r="X89" s="101">
        <v>5</v>
      </c>
      <c r="Y89" s="99">
        <v>4</v>
      </c>
      <c r="Z89" s="99">
        <v>4</v>
      </c>
      <c r="AA89" s="99">
        <v>4</v>
      </c>
      <c r="AB89" s="99">
        <v>4</v>
      </c>
      <c r="AC89" s="99">
        <v>4</v>
      </c>
      <c r="AD89" s="99">
        <v>4</v>
      </c>
      <c r="AE89" s="103">
        <v>4</v>
      </c>
      <c r="AF89" s="103">
        <v>4</v>
      </c>
      <c r="AG89" s="103">
        <v>4</v>
      </c>
      <c r="AH89" s="103">
        <v>4</v>
      </c>
      <c r="AI89" s="103">
        <v>4</v>
      </c>
      <c r="AJ89" s="103">
        <v>4</v>
      </c>
      <c r="AK89" s="103">
        <v>4</v>
      </c>
      <c r="AL89" s="103">
        <v>4</v>
      </c>
      <c r="AM89" s="103">
        <v>4</v>
      </c>
      <c r="AN89" s="103">
        <v>4</v>
      </c>
      <c r="AO89" s="103">
        <v>4</v>
      </c>
      <c r="AP89" s="103">
        <v>4</v>
      </c>
      <c r="AQ89" s="103">
        <v>4</v>
      </c>
      <c r="AR89" s="103">
        <v>4</v>
      </c>
      <c r="AS89" s="77">
        <v>4</v>
      </c>
      <c r="AT89" s="77">
        <v>4</v>
      </c>
      <c r="AU89" s="105">
        <v>4</v>
      </c>
    </row>
    <row r="90" spans="1:47" ht="24">
      <c r="A90" s="73">
        <v>89</v>
      </c>
      <c r="B90" s="71" t="s">
        <v>212</v>
      </c>
      <c r="C90" s="71">
        <v>2</v>
      </c>
      <c r="D90" s="71" t="s">
        <v>67</v>
      </c>
      <c r="E90" s="71" t="s">
        <v>78</v>
      </c>
      <c r="F90" s="71">
        <v>0</v>
      </c>
      <c r="G90" s="71">
        <v>1</v>
      </c>
      <c r="H90" s="71">
        <v>1</v>
      </c>
      <c r="I90" s="71">
        <v>1</v>
      </c>
      <c r="J90" s="71">
        <v>1</v>
      </c>
      <c r="K90" s="71">
        <v>0</v>
      </c>
      <c r="L90" s="71">
        <v>1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5">
        <v>4</v>
      </c>
      <c r="U90" s="75">
        <v>4</v>
      </c>
      <c r="V90" s="75">
        <v>3</v>
      </c>
      <c r="W90" s="101">
        <v>5</v>
      </c>
      <c r="X90" s="101">
        <v>4</v>
      </c>
      <c r="Y90" s="99">
        <v>4</v>
      </c>
      <c r="Z90" s="99">
        <v>4</v>
      </c>
      <c r="AA90" s="99">
        <v>4</v>
      </c>
      <c r="AB90" s="99">
        <v>4</v>
      </c>
      <c r="AC90" s="99">
        <v>4</v>
      </c>
      <c r="AD90" s="99">
        <v>3</v>
      </c>
      <c r="AE90" s="103">
        <v>4</v>
      </c>
      <c r="AF90" s="103">
        <v>4</v>
      </c>
      <c r="AG90" s="103">
        <v>4</v>
      </c>
      <c r="AH90" s="103">
        <v>4</v>
      </c>
      <c r="AI90" s="103">
        <v>4</v>
      </c>
      <c r="AJ90" s="103">
        <v>4</v>
      </c>
      <c r="AK90" s="103">
        <v>4</v>
      </c>
      <c r="AL90" s="103">
        <v>4</v>
      </c>
      <c r="AM90" s="103">
        <v>4</v>
      </c>
      <c r="AN90" s="103">
        <v>4</v>
      </c>
      <c r="AO90" s="103">
        <v>4</v>
      </c>
      <c r="AP90" s="103">
        <v>4</v>
      </c>
      <c r="AQ90" s="103">
        <v>4</v>
      </c>
      <c r="AR90" s="103">
        <v>4</v>
      </c>
      <c r="AS90" s="77">
        <v>4</v>
      </c>
      <c r="AT90" s="77">
        <v>4</v>
      </c>
      <c r="AU90" s="105">
        <v>4</v>
      </c>
    </row>
    <row r="91" spans="1:47" ht="24">
      <c r="A91" s="73">
        <v>90</v>
      </c>
      <c r="B91" s="71" t="s">
        <v>212</v>
      </c>
      <c r="C91" s="71">
        <v>1</v>
      </c>
      <c r="D91" s="71" t="s">
        <v>67</v>
      </c>
      <c r="E91" s="71" t="s">
        <v>78</v>
      </c>
      <c r="F91" s="71">
        <v>0</v>
      </c>
      <c r="G91" s="71">
        <v>0</v>
      </c>
      <c r="H91" s="71">
        <v>1</v>
      </c>
      <c r="I91" s="71">
        <v>0</v>
      </c>
      <c r="J91" s="71">
        <v>1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5">
        <v>5</v>
      </c>
      <c r="U91" s="75">
        <v>5</v>
      </c>
      <c r="V91" s="75">
        <v>4</v>
      </c>
      <c r="W91" s="101">
        <v>5</v>
      </c>
      <c r="X91" s="101">
        <v>5</v>
      </c>
      <c r="Y91" s="99">
        <v>5</v>
      </c>
      <c r="Z91" s="99">
        <v>5</v>
      </c>
      <c r="AA91" s="99">
        <v>5</v>
      </c>
      <c r="AB91" s="99">
        <v>5</v>
      </c>
      <c r="AC91" s="99">
        <v>5</v>
      </c>
      <c r="AD91" s="99">
        <v>4</v>
      </c>
      <c r="AE91" s="103">
        <v>5</v>
      </c>
      <c r="AF91" s="103">
        <v>5</v>
      </c>
      <c r="AG91" s="103">
        <v>5</v>
      </c>
      <c r="AH91" s="103">
        <v>5</v>
      </c>
      <c r="AI91" s="103">
        <v>5</v>
      </c>
      <c r="AJ91" s="103">
        <v>5</v>
      </c>
      <c r="AK91" s="103">
        <v>5</v>
      </c>
      <c r="AL91" s="103">
        <v>5</v>
      </c>
      <c r="AM91" s="103">
        <v>5</v>
      </c>
      <c r="AN91" s="103">
        <v>5</v>
      </c>
      <c r="AO91" s="103">
        <v>5</v>
      </c>
      <c r="AP91" s="103">
        <v>5</v>
      </c>
      <c r="AQ91" s="103">
        <v>5</v>
      </c>
      <c r="AR91" s="103">
        <v>5</v>
      </c>
      <c r="AS91" s="77">
        <v>5</v>
      </c>
      <c r="AT91" s="77">
        <v>5</v>
      </c>
      <c r="AU91" s="105">
        <v>5</v>
      </c>
    </row>
    <row r="92" spans="1:47" ht="24">
      <c r="A92" s="73">
        <v>91</v>
      </c>
      <c r="B92" s="71" t="s">
        <v>217</v>
      </c>
      <c r="C92" s="71">
        <v>2</v>
      </c>
      <c r="D92" s="71" t="s">
        <v>114</v>
      </c>
      <c r="E92" s="71" t="s">
        <v>209</v>
      </c>
      <c r="F92" s="71">
        <v>0</v>
      </c>
      <c r="G92" s="71">
        <v>0</v>
      </c>
      <c r="H92" s="71">
        <v>1</v>
      </c>
      <c r="I92" s="71">
        <v>0</v>
      </c>
      <c r="J92" s="71">
        <v>0</v>
      </c>
      <c r="K92" s="71">
        <v>0</v>
      </c>
      <c r="L92" s="71">
        <v>1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  <c r="T92" s="75">
        <v>4</v>
      </c>
      <c r="U92" s="75">
        <v>4</v>
      </c>
      <c r="V92" s="75">
        <v>3</v>
      </c>
      <c r="W92" s="101">
        <v>4</v>
      </c>
      <c r="X92" s="101">
        <v>4</v>
      </c>
      <c r="Y92" s="99">
        <v>5</v>
      </c>
      <c r="Z92" s="99">
        <v>5</v>
      </c>
      <c r="AA92" s="99">
        <v>5</v>
      </c>
      <c r="AB92" s="99">
        <v>5</v>
      </c>
      <c r="AC92" s="99">
        <v>5</v>
      </c>
      <c r="AD92" s="99">
        <v>1</v>
      </c>
      <c r="AE92" s="103">
        <v>4</v>
      </c>
      <c r="AF92" s="103">
        <v>4</v>
      </c>
      <c r="AG92" s="103">
        <v>4</v>
      </c>
      <c r="AH92" s="103">
        <v>4</v>
      </c>
      <c r="AI92" s="103">
        <v>4</v>
      </c>
      <c r="AJ92" s="103">
        <v>4</v>
      </c>
      <c r="AK92" s="103">
        <v>4</v>
      </c>
      <c r="AL92" s="103">
        <v>4</v>
      </c>
      <c r="AM92" s="103">
        <v>4</v>
      </c>
      <c r="AN92" s="103">
        <v>4</v>
      </c>
      <c r="AO92" s="103">
        <v>4</v>
      </c>
      <c r="AP92" s="103">
        <v>4</v>
      </c>
      <c r="AQ92" s="103">
        <v>3</v>
      </c>
      <c r="AR92" s="103">
        <v>3</v>
      </c>
      <c r="AS92" s="77">
        <v>3</v>
      </c>
      <c r="AT92" s="77">
        <v>4</v>
      </c>
      <c r="AU92" s="105">
        <v>4</v>
      </c>
    </row>
    <row r="93" spans="1:47" ht="24">
      <c r="A93" s="73">
        <v>92</v>
      </c>
      <c r="B93" s="71" t="s">
        <v>212</v>
      </c>
      <c r="C93" s="71">
        <v>1</v>
      </c>
      <c r="D93" s="71" t="s">
        <v>70</v>
      </c>
      <c r="E93" s="71" t="s">
        <v>242</v>
      </c>
      <c r="F93" s="71">
        <v>1</v>
      </c>
      <c r="G93" s="71">
        <v>1</v>
      </c>
      <c r="H93" s="71">
        <v>1</v>
      </c>
      <c r="I93" s="71">
        <v>1</v>
      </c>
      <c r="J93" s="71">
        <v>0</v>
      </c>
      <c r="K93" s="71">
        <v>0</v>
      </c>
      <c r="L93" s="71">
        <v>1</v>
      </c>
      <c r="M93" s="71">
        <v>0</v>
      </c>
      <c r="N93" s="71">
        <v>0</v>
      </c>
      <c r="O93" s="71">
        <v>0</v>
      </c>
      <c r="P93" s="71">
        <v>0</v>
      </c>
      <c r="Q93" s="71">
        <v>1</v>
      </c>
      <c r="R93" s="71">
        <v>0</v>
      </c>
      <c r="S93" s="71">
        <v>0</v>
      </c>
      <c r="T93" s="75">
        <v>4</v>
      </c>
      <c r="U93" s="75">
        <v>4</v>
      </c>
      <c r="V93" s="75">
        <v>4</v>
      </c>
      <c r="W93" s="101">
        <v>4</v>
      </c>
      <c r="X93" s="101">
        <v>4</v>
      </c>
      <c r="Y93" s="99">
        <v>5</v>
      </c>
      <c r="Z93" s="99">
        <v>5</v>
      </c>
      <c r="AA93" s="99">
        <v>5</v>
      </c>
      <c r="AB93" s="99">
        <v>4</v>
      </c>
      <c r="AC93" s="99">
        <v>4</v>
      </c>
      <c r="AD93" s="99">
        <v>4</v>
      </c>
      <c r="AE93" s="103">
        <v>5</v>
      </c>
      <c r="AF93" s="103">
        <v>4</v>
      </c>
      <c r="AG93" s="103">
        <v>4</v>
      </c>
      <c r="AH93" s="103">
        <v>4</v>
      </c>
      <c r="AI93" s="103">
        <v>4</v>
      </c>
      <c r="AJ93" s="103">
        <v>4</v>
      </c>
      <c r="AK93" s="103">
        <v>4</v>
      </c>
      <c r="AL93" s="103">
        <v>4</v>
      </c>
      <c r="AM93" s="103">
        <v>4</v>
      </c>
      <c r="AN93" s="103">
        <v>4</v>
      </c>
      <c r="AO93" s="103">
        <v>4</v>
      </c>
      <c r="AP93" s="103">
        <v>4</v>
      </c>
      <c r="AQ93" s="103">
        <v>4</v>
      </c>
      <c r="AR93" s="103">
        <v>4</v>
      </c>
      <c r="AS93" s="77">
        <v>4</v>
      </c>
      <c r="AT93" s="77">
        <v>5</v>
      </c>
      <c r="AU93" s="105">
        <v>4</v>
      </c>
    </row>
    <row r="94" spans="1:47" ht="24">
      <c r="A94" s="73">
        <v>93</v>
      </c>
      <c r="B94" s="71" t="s">
        <v>212</v>
      </c>
      <c r="C94" s="71">
        <v>1</v>
      </c>
      <c r="D94" s="71" t="s">
        <v>75</v>
      </c>
      <c r="E94" s="71" t="s">
        <v>76</v>
      </c>
      <c r="F94" s="71">
        <v>1</v>
      </c>
      <c r="G94" s="71">
        <v>1</v>
      </c>
      <c r="H94" s="71">
        <v>1</v>
      </c>
      <c r="I94" s="71">
        <v>1</v>
      </c>
      <c r="J94" s="71">
        <v>1</v>
      </c>
      <c r="K94" s="71">
        <v>1</v>
      </c>
      <c r="L94" s="71">
        <v>1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5">
        <v>5</v>
      </c>
      <c r="U94" s="75">
        <v>5</v>
      </c>
      <c r="V94" s="75">
        <v>5</v>
      </c>
      <c r="W94" s="101">
        <v>4</v>
      </c>
      <c r="X94" s="101">
        <v>5</v>
      </c>
      <c r="Y94" s="99">
        <v>5</v>
      </c>
      <c r="Z94" s="99">
        <v>3</v>
      </c>
      <c r="AA94" s="99">
        <v>4</v>
      </c>
      <c r="AB94" s="99">
        <v>4</v>
      </c>
      <c r="AC94" s="99">
        <v>3</v>
      </c>
      <c r="AD94" s="99">
        <v>4</v>
      </c>
      <c r="AE94" s="103">
        <v>5</v>
      </c>
      <c r="AF94" s="103">
        <v>5</v>
      </c>
      <c r="AG94" s="103">
        <v>5</v>
      </c>
      <c r="AH94" s="103">
        <v>5</v>
      </c>
      <c r="AI94" s="103">
        <v>5</v>
      </c>
      <c r="AJ94" s="103">
        <v>5</v>
      </c>
      <c r="AK94" s="103">
        <v>5</v>
      </c>
      <c r="AL94" s="103">
        <v>5</v>
      </c>
      <c r="AM94" s="103">
        <v>5</v>
      </c>
      <c r="AN94" s="103">
        <v>5</v>
      </c>
      <c r="AO94" s="103">
        <v>5</v>
      </c>
      <c r="AP94" s="103">
        <v>5</v>
      </c>
      <c r="AQ94" s="103">
        <v>5</v>
      </c>
      <c r="AR94" s="103">
        <v>5</v>
      </c>
      <c r="AS94" s="77">
        <v>5</v>
      </c>
      <c r="AT94" s="77">
        <v>5</v>
      </c>
      <c r="AU94" s="105">
        <v>5</v>
      </c>
    </row>
    <row r="95" spans="1:47" ht="24">
      <c r="A95" s="73">
        <v>94</v>
      </c>
      <c r="B95" s="71" t="s">
        <v>212</v>
      </c>
      <c r="C95" s="71">
        <v>2</v>
      </c>
      <c r="D95" s="71" t="s">
        <v>66</v>
      </c>
      <c r="E95" s="71" t="s">
        <v>93</v>
      </c>
      <c r="F95" s="71">
        <v>1</v>
      </c>
      <c r="G95" s="71">
        <v>0</v>
      </c>
      <c r="H95" s="71">
        <v>1</v>
      </c>
      <c r="I95" s="71">
        <v>1</v>
      </c>
      <c r="J95" s="71">
        <v>1</v>
      </c>
      <c r="K95" s="71">
        <v>0</v>
      </c>
      <c r="L95" s="71">
        <v>1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5">
        <v>4</v>
      </c>
      <c r="U95" s="75">
        <v>3</v>
      </c>
      <c r="V95" s="75">
        <v>3</v>
      </c>
      <c r="W95" s="101">
        <v>4</v>
      </c>
      <c r="X95" s="101">
        <v>4</v>
      </c>
      <c r="Y95" s="99">
        <v>4</v>
      </c>
      <c r="Z95" s="99">
        <v>4</v>
      </c>
      <c r="AA95" s="99">
        <v>4</v>
      </c>
      <c r="AB95" s="99">
        <v>4</v>
      </c>
      <c r="AC95" s="99">
        <v>4</v>
      </c>
      <c r="AD95" s="99">
        <v>4</v>
      </c>
      <c r="AE95" s="103">
        <v>4</v>
      </c>
      <c r="AF95" s="103">
        <v>4</v>
      </c>
      <c r="AG95" s="103">
        <v>4</v>
      </c>
      <c r="AH95" s="103">
        <v>4</v>
      </c>
      <c r="AI95" s="103">
        <v>4</v>
      </c>
      <c r="AJ95" s="103">
        <v>4</v>
      </c>
      <c r="AK95" s="103">
        <v>4</v>
      </c>
      <c r="AL95" s="103">
        <v>4</v>
      </c>
      <c r="AM95" s="103">
        <v>4</v>
      </c>
      <c r="AN95" s="103">
        <v>3</v>
      </c>
      <c r="AO95" s="103">
        <v>3</v>
      </c>
      <c r="AP95" s="103">
        <v>4</v>
      </c>
      <c r="AQ95" s="103">
        <v>4</v>
      </c>
      <c r="AR95" s="103">
        <v>4</v>
      </c>
      <c r="AS95" s="77">
        <v>3</v>
      </c>
      <c r="AT95" s="77">
        <v>3</v>
      </c>
      <c r="AU95" s="105">
        <v>4</v>
      </c>
    </row>
    <row r="96" spans="1:47" ht="24">
      <c r="A96" s="73">
        <v>95</v>
      </c>
      <c r="B96" s="71" t="s">
        <v>212</v>
      </c>
      <c r="C96" s="71">
        <v>2</v>
      </c>
      <c r="D96" s="71" t="s">
        <v>79</v>
      </c>
      <c r="E96" s="71" t="s">
        <v>81</v>
      </c>
      <c r="F96" s="71">
        <v>0</v>
      </c>
      <c r="G96" s="71">
        <v>1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1</v>
      </c>
      <c r="Q96" s="71">
        <v>0</v>
      </c>
      <c r="R96" s="71">
        <v>0</v>
      </c>
      <c r="S96" s="71">
        <v>0</v>
      </c>
      <c r="T96" s="75">
        <v>5</v>
      </c>
      <c r="U96" s="75">
        <v>4</v>
      </c>
      <c r="V96" s="75">
        <v>3</v>
      </c>
      <c r="W96" s="101">
        <v>4</v>
      </c>
      <c r="X96" s="101">
        <v>4</v>
      </c>
      <c r="Y96" s="99">
        <v>5</v>
      </c>
      <c r="Z96" s="99">
        <v>5</v>
      </c>
      <c r="AA96" s="99">
        <v>5</v>
      </c>
      <c r="AB96" s="99">
        <v>5</v>
      </c>
      <c r="AC96" s="99">
        <v>5</v>
      </c>
      <c r="AD96" s="99">
        <v>4</v>
      </c>
      <c r="AE96" s="103">
        <v>4</v>
      </c>
      <c r="AF96" s="103">
        <v>4</v>
      </c>
      <c r="AG96" s="103">
        <v>4</v>
      </c>
      <c r="AH96" s="103">
        <v>5</v>
      </c>
      <c r="AI96" s="103">
        <v>5</v>
      </c>
      <c r="AJ96" s="103">
        <v>4</v>
      </c>
      <c r="AK96" s="103">
        <v>4</v>
      </c>
      <c r="AL96" s="103">
        <v>5</v>
      </c>
      <c r="AM96" s="103">
        <v>5</v>
      </c>
      <c r="AN96" s="103">
        <v>4</v>
      </c>
      <c r="AO96" s="103">
        <v>5</v>
      </c>
      <c r="AP96" s="103">
        <v>5</v>
      </c>
      <c r="AQ96" s="103">
        <v>5</v>
      </c>
      <c r="AR96" s="103">
        <v>5</v>
      </c>
      <c r="AS96" s="77">
        <v>4</v>
      </c>
      <c r="AT96" s="77">
        <v>5</v>
      </c>
      <c r="AU96" s="105">
        <v>4</v>
      </c>
    </row>
    <row r="97" spans="1:47" ht="24">
      <c r="A97" s="73">
        <v>96</v>
      </c>
      <c r="B97" s="71" t="s">
        <v>218</v>
      </c>
      <c r="C97" s="71">
        <v>1</v>
      </c>
      <c r="D97" s="71" t="s">
        <v>80</v>
      </c>
      <c r="E97" s="71" t="s">
        <v>120</v>
      </c>
      <c r="F97" s="71">
        <v>1</v>
      </c>
      <c r="G97" s="71">
        <v>0</v>
      </c>
      <c r="H97" s="71">
        <v>0</v>
      </c>
      <c r="I97" s="71">
        <v>1</v>
      </c>
      <c r="J97" s="71">
        <v>1</v>
      </c>
      <c r="K97" s="71">
        <v>0</v>
      </c>
      <c r="L97" s="71">
        <v>1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5">
        <v>4</v>
      </c>
      <c r="U97" s="75">
        <v>5</v>
      </c>
      <c r="V97" s="75">
        <v>4</v>
      </c>
      <c r="W97" s="101">
        <v>5</v>
      </c>
      <c r="X97" s="101">
        <v>5</v>
      </c>
      <c r="Y97" s="99">
        <v>4</v>
      </c>
      <c r="Z97" s="99">
        <v>4</v>
      </c>
      <c r="AA97" s="99">
        <v>5</v>
      </c>
      <c r="AB97" s="99">
        <v>5</v>
      </c>
      <c r="AC97" s="99">
        <v>4</v>
      </c>
      <c r="AD97" s="99">
        <v>3</v>
      </c>
      <c r="AE97" s="103">
        <v>4</v>
      </c>
      <c r="AF97" s="103">
        <v>4</v>
      </c>
      <c r="AG97" s="103">
        <v>4</v>
      </c>
      <c r="AH97" s="103">
        <v>4</v>
      </c>
      <c r="AI97" s="103">
        <v>4</v>
      </c>
      <c r="AJ97" s="103">
        <v>4</v>
      </c>
      <c r="AK97" s="103">
        <v>4</v>
      </c>
      <c r="AL97" s="103">
        <v>4</v>
      </c>
      <c r="AM97" s="103">
        <v>4</v>
      </c>
      <c r="AN97" s="103">
        <v>4</v>
      </c>
      <c r="AO97" s="103">
        <v>4</v>
      </c>
      <c r="AP97" s="103">
        <v>4</v>
      </c>
      <c r="AQ97" s="103">
        <v>4</v>
      </c>
      <c r="AR97" s="103">
        <v>4</v>
      </c>
      <c r="AS97" s="77">
        <v>5</v>
      </c>
      <c r="AT97" s="77">
        <v>4</v>
      </c>
      <c r="AU97" s="105">
        <v>4</v>
      </c>
    </row>
    <row r="98" spans="1:47" ht="24">
      <c r="A98" s="73">
        <v>97</v>
      </c>
      <c r="B98" s="71" t="s">
        <v>218</v>
      </c>
      <c r="C98" s="71">
        <v>1</v>
      </c>
      <c r="D98" s="71" t="s">
        <v>114</v>
      </c>
      <c r="E98" s="71" t="s">
        <v>238</v>
      </c>
      <c r="F98" s="71">
        <v>1</v>
      </c>
      <c r="G98" s="71">
        <v>1</v>
      </c>
      <c r="H98" s="71">
        <v>1</v>
      </c>
      <c r="I98" s="71">
        <v>0</v>
      </c>
      <c r="J98" s="71">
        <v>1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5">
        <v>4</v>
      </c>
      <c r="U98" s="75">
        <v>4</v>
      </c>
      <c r="V98" s="75">
        <v>4</v>
      </c>
      <c r="W98" s="101">
        <v>4</v>
      </c>
      <c r="X98" s="101">
        <v>4</v>
      </c>
      <c r="Y98" s="99">
        <v>4</v>
      </c>
      <c r="Z98" s="99">
        <v>4</v>
      </c>
      <c r="AA98" s="99">
        <v>4</v>
      </c>
      <c r="AB98" s="99">
        <v>4</v>
      </c>
      <c r="AC98" s="99">
        <v>4</v>
      </c>
      <c r="AD98" s="99">
        <v>4</v>
      </c>
      <c r="AE98" s="103">
        <v>4</v>
      </c>
      <c r="AF98" s="103">
        <v>4</v>
      </c>
      <c r="AG98" s="103">
        <v>4</v>
      </c>
      <c r="AH98" s="103">
        <v>4</v>
      </c>
      <c r="AI98" s="103">
        <v>4</v>
      </c>
      <c r="AJ98" s="103">
        <v>4</v>
      </c>
      <c r="AK98" s="103">
        <v>4</v>
      </c>
      <c r="AL98" s="103">
        <v>4</v>
      </c>
      <c r="AM98" s="103">
        <v>4</v>
      </c>
      <c r="AN98" s="103">
        <v>4</v>
      </c>
      <c r="AO98" s="103">
        <v>4</v>
      </c>
      <c r="AP98" s="103">
        <v>4</v>
      </c>
      <c r="AQ98" s="103">
        <v>4</v>
      </c>
      <c r="AR98" s="103">
        <v>4</v>
      </c>
      <c r="AS98" s="77">
        <v>4</v>
      </c>
      <c r="AT98" s="77">
        <v>4</v>
      </c>
      <c r="AU98" s="105">
        <v>4</v>
      </c>
    </row>
    <row r="99" spans="1:47" ht="24">
      <c r="A99" s="73">
        <v>98</v>
      </c>
      <c r="B99" s="71" t="s">
        <v>212</v>
      </c>
      <c r="C99" s="71">
        <v>2</v>
      </c>
      <c r="D99" s="71" t="s">
        <v>69</v>
      </c>
      <c r="E99" s="71" t="s">
        <v>82</v>
      </c>
      <c r="F99" s="71">
        <v>0</v>
      </c>
      <c r="G99" s="71">
        <v>1</v>
      </c>
      <c r="H99" s="71">
        <v>0</v>
      </c>
      <c r="I99" s="71">
        <v>0</v>
      </c>
      <c r="J99" s="71">
        <v>1</v>
      </c>
      <c r="K99" s="71">
        <v>1</v>
      </c>
      <c r="L99" s="71">
        <v>1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5">
        <v>5</v>
      </c>
      <c r="U99" s="75">
        <v>5</v>
      </c>
      <c r="V99" s="75">
        <v>5</v>
      </c>
      <c r="W99" s="101">
        <v>5</v>
      </c>
      <c r="X99" s="101">
        <v>5</v>
      </c>
      <c r="Y99" s="99">
        <v>5</v>
      </c>
      <c r="Z99" s="99">
        <v>3</v>
      </c>
      <c r="AA99" s="99">
        <v>4</v>
      </c>
      <c r="AB99" s="99">
        <v>4</v>
      </c>
      <c r="AC99" s="99">
        <v>4</v>
      </c>
      <c r="AD99" s="99">
        <v>3</v>
      </c>
      <c r="AE99" s="103">
        <v>4</v>
      </c>
      <c r="AF99" s="103">
        <v>5</v>
      </c>
      <c r="AG99" s="103">
        <v>5</v>
      </c>
      <c r="AH99" s="103">
        <v>4</v>
      </c>
      <c r="AI99" s="103">
        <v>4</v>
      </c>
      <c r="AJ99" s="103">
        <v>5</v>
      </c>
      <c r="AK99" s="103">
        <v>4</v>
      </c>
      <c r="AL99" s="103">
        <v>5</v>
      </c>
      <c r="AM99" s="103">
        <v>4</v>
      </c>
      <c r="AN99" s="103">
        <v>4</v>
      </c>
      <c r="AO99" s="103">
        <v>4</v>
      </c>
      <c r="AP99" s="103">
        <v>4</v>
      </c>
      <c r="AQ99" s="103">
        <v>5</v>
      </c>
      <c r="AR99" s="103">
        <v>5</v>
      </c>
      <c r="AS99" s="77">
        <v>5</v>
      </c>
      <c r="AT99" s="77">
        <v>5</v>
      </c>
      <c r="AU99" s="105">
        <v>4</v>
      </c>
    </row>
    <row r="100" spans="1:47" ht="24">
      <c r="A100" s="73">
        <v>99</v>
      </c>
      <c r="B100" s="71" t="s">
        <v>212</v>
      </c>
      <c r="C100" s="71">
        <v>1</v>
      </c>
      <c r="D100" s="71" t="s">
        <v>79</v>
      </c>
      <c r="E100" s="71" t="s">
        <v>247</v>
      </c>
      <c r="F100" s="71">
        <v>1</v>
      </c>
      <c r="G100" s="71">
        <v>1</v>
      </c>
      <c r="H100" s="71">
        <v>1</v>
      </c>
      <c r="I100" s="71">
        <v>1</v>
      </c>
      <c r="J100" s="71">
        <v>0</v>
      </c>
      <c r="K100" s="71">
        <v>0</v>
      </c>
      <c r="L100" s="71">
        <v>1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5">
        <v>4</v>
      </c>
      <c r="U100" s="75">
        <v>5</v>
      </c>
      <c r="V100" s="75">
        <v>3</v>
      </c>
      <c r="W100" s="101">
        <v>5</v>
      </c>
      <c r="X100" s="101">
        <v>5</v>
      </c>
      <c r="Y100" s="99">
        <v>4</v>
      </c>
      <c r="Z100" s="99">
        <v>4</v>
      </c>
      <c r="AA100" s="99">
        <v>4</v>
      </c>
      <c r="AB100" s="99">
        <v>4</v>
      </c>
      <c r="AC100" s="99">
        <v>4</v>
      </c>
      <c r="AD100" s="99">
        <v>3</v>
      </c>
      <c r="AE100" s="103">
        <v>4</v>
      </c>
      <c r="AF100" s="103">
        <v>4</v>
      </c>
      <c r="AG100" s="103">
        <v>4</v>
      </c>
      <c r="AH100" s="103">
        <v>4</v>
      </c>
      <c r="AI100" s="103">
        <v>4</v>
      </c>
      <c r="AJ100" s="103">
        <v>4</v>
      </c>
      <c r="AK100" s="103">
        <v>5</v>
      </c>
      <c r="AL100" s="103">
        <v>4</v>
      </c>
      <c r="AM100" s="103">
        <v>5</v>
      </c>
      <c r="AN100" s="103">
        <v>4</v>
      </c>
      <c r="AO100" s="103">
        <v>4</v>
      </c>
      <c r="AP100" s="103">
        <v>5</v>
      </c>
      <c r="AQ100" s="103">
        <v>5</v>
      </c>
      <c r="AR100" s="103">
        <v>5</v>
      </c>
      <c r="AS100" s="77">
        <v>4</v>
      </c>
      <c r="AT100" s="77">
        <v>4</v>
      </c>
      <c r="AU100" s="105">
        <v>4</v>
      </c>
    </row>
    <row r="101" spans="1:47" ht="24">
      <c r="A101" s="73">
        <v>100</v>
      </c>
      <c r="B101" s="71" t="s">
        <v>212</v>
      </c>
      <c r="C101" s="71">
        <v>2</v>
      </c>
      <c r="D101" s="71" t="s">
        <v>79</v>
      </c>
      <c r="E101" s="71" t="s">
        <v>247</v>
      </c>
      <c r="F101" s="71">
        <v>1</v>
      </c>
      <c r="G101" s="71">
        <v>1</v>
      </c>
      <c r="H101" s="71">
        <v>0</v>
      </c>
      <c r="I101" s="71">
        <v>0</v>
      </c>
      <c r="J101" s="71">
        <v>0</v>
      </c>
      <c r="K101" s="71">
        <v>0</v>
      </c>
      <c r="L101" s="71">
        <v>1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5">
        <v>3</v>
      </c>
      <c r="U101" s="75">
        <v>3</v>
      </c>
      <c r="V101" s="75">
        <v>2</v>
      </c>
      <c r="W101" s="101">
        <v>3</v>
      </c>
      <c r="X101" s="101">
        <v>4</v>
      </c>
      <c r="Y101" s="99">
        <v>4</v>
      </c>
      <c r="Z101" s="99">
        <v>3</v>
      </c>
      <c r="AA101" s="99">
        <v>3</v>
      </c>
      <c r="AB101" s="99">
        <v>4</v>
      </c>
      <c r="AC101" s="99">
        <v>4</v>
      </c>
      <c r="AD101" s="99">
        <v>2</v>
      </c>
      <c r="AE101" s="103">
        <v>4</v>
      </c>
      <c r="AF101" s="103">
        <v>3</v>
      </c>
      <c r="AG101" s="103">
        <v>3</v>
      </c>
      <c r="AH101" s="103">
        <v>3</v>
      </c>
      <c r="AI101" s="103">
        <v>4</v>
      </c>
      <c r="AJ101" s="103">
        <v>4</v>
      </c>
      <c r="AK101" s="103">
        <v>3</v>
      </c>
      <c r="AL101" s="103">
        <v>3</v>
      </c>
      <c r="AM101" s="103">
        <v>3</v>
      </c>
      <c r="AN101" s="103">
        <v>3</v>
      </c>
      <c r="AO101" s="103">
        <v>3</v>
      </c>
      <c r="AP101" s="103">
        <v>3</v>
      </c>
      <c r="AQ101" s="103">
        <v>3</v>
      </c>
      <c r="AR101" s="103">
        <v>3</v>
      </c>
      <c r="AS101" s="77">
        <v>4</v>
      </c>
      <c r="AT101" s="77">
        <v>3</v>
      </c>
      <c r="AU101" s="105">
        <v>4</v>
      </c>
    </row>
    <row r="102" spans="1:47" ht="24">
      <c r="A102" s="73">
        <v>101</v>
      </c>
      <c r="B102" s="71" t="s">
        <v>212</v>
      </c>
      <c r="C102" s="71">
        <v>1</v>
      </c>
      <c r="D102" s="71" t="s">
        <v>80</v>
      </c>
      <c r="E102" s="71" t="s">
        <v>87</v>
      </c>
      <c r="F102" s="71">
        <v>0</v>
      </c>
      <c r="G102" s="71">
        <v>1</v>
      </c>
      <c r="H102" s="71">
        <v>0</v>
      </c>
      <c r="I102" s="71">
        <v>0</v>
      </c>
      <c r="J102" s="71">
        <v>0</v>
      </c>
      <c r="K102" s="71">
        <v>0</v>
      </c>
      <c r="L102" s="71">
        <v>1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5">
        <v>4</v>
      </c>
      <c r="U102" s="75">
        <v>4</v>
      </c>
      <c r="V102" s="75">
        <v>3</v>
      </c>
      <c r="W102" s="101">
        <v>4</v>
      </c>
      <c r="X102" s="101">
        <v>4</v>
      </c>
      <c r="Y102" s="99">
        <v>4</v>
      </c>
      <c r="Z102" s="99">
        <v>4</v>
      </c>
      <c r="AA102" s="99">
        <v>4</v>
      </c>
      <c r="AB102" s="99">
        <v>4</v>
      </c>
      <c r="AC102" s="99">
        <v>4</v>
      </c>
      <c r="AD102" s="99">
        <v>4</v>
      </c>
      <c r="AE102" s="103">
        <v>4</v>
      </c>
      <c r="AF102" s="103">
        <v>4</v>
      </c>
      <c r="AG102" s="103">
        <v>4</v>
      </c>
      <c r="AH102" s="103">
        <v>4</v>
      </c>
      <c r="AI102" s="103">
        <v>4</v>
      </c>
      <c r="AJ102" s="103">
        <v>4</v>
      </c>
      <c r="AK102" s="103">
        <v>4</v>
      </c>
      <c r="AL102" s="103">
        <v>4</v>
      </c>
      <c r="AM102" s="103">
        <v>4</v>
      </c>
      <c r="AN102" s="103">
        <v>4</v>
      </c>
      <c r="AO102" s="103">
        <v>4</v>
      </c>
      <c r="AP102" s="103">
        <v>4</v>
      </c>
      <c r="AQ102" s="103">
        <v>4</v>
      </c>
      <c r="AR102" s="103">
        <v>4</v>
      </c>
      <c r="AS102" s="77">
        <v>4</v>
      </c>
      <c r="AT102" s="77">
        <v>4</v>
      </c>
      <c r="AU102" s="105">
        <v>4</v>
      </c>
    </row>
    <row r="103" spans="1:47" ht="24">
      <c r="A103" s="73">
        <v>102</v>
      </c>
      <c r="B103" s="71" t="s">
        <v>212</v>
      </c>
      <c r="C103" s="71">
        <v>1</v>
      </c>
      <c r="D103" s="71" t="s">
        <v>75</v>
      </c>
      <c r="E103" s="71" t="s">
        <v>144</v>
      </c>
      <c r="F103" s="71">
        <v>1</v>
      </c>
      <c r="G103" s="71">
        <v>1</v>
      </c>
      <c r="H103" s="71">
        <v>1</v>
      </c>
      <c r="I103" s="71">
        <v>0</v>
      </c>
      <c r="J103" s="71">
        <v>0</v>
      </c>
      <c r="K103" s="71">
        <v>1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5">
        <v>3</v>
      </c>
      <c r="U103" s="75">
        <v>4</v>
      </c>
      <c r="V103" s="75">
        <v>4</v>
      </c>
      <c r="W103" s="101">
        <v>4</v>
      </c>
      <c r="X103" s="101">
        <v>4</v>
      </c>
      <c r="Y103" s="99">
        <v>4</v>
      </c>
      <c r="Z103" s="99">
        <v>4</v>
      </c>
      <c r="AA103" s="99">
        <v>4</v>
      </c>
      <c r="AB103" s="99">
        <v>4</v>
      </c>
      <c r="AC103" s="99">
        <v>4</v>
      </c>
      <c r="AD103" s="99">
        <v>4</v>
      </c>
      <c r="AE103" s="103">
        <v>4</v>
      </c>
      <c r="AF103" s="103">
        <v>4</v>
      </c>
      <c r="AG103" s="103">
        <v>4</v>
      </c>
      <c r="AH103" s="103">
        <v>4</v>
      </c>
      <c r="AI103" s="103">
        <v>4</v>
      </c>
      <c r="AJ103" s="103">
        <v>4</v>
      </c>
      <c r="AK103" s="103">
        <v>4</v>
      </c>
      <c r="AL103" s="103">
        <v>4</v>
      </c>
      <c r="AM103" s="103">
        <v>4</v>
      </c>
      <c r="AN103" s="103">
        <v>4</v>
      </c>
      <c r="AO103" s="103">
        <v>4</v>
      </c>
      <c r="AP103" s="103">
        <v>4</v>
      </c>
      <c r="AQ103" s="103">
        <v>4</v>
      </c>
      <c r="AR103" s="103">
        <v>4</v>
      </c>
      <c r="AS103" s="77">
        <v>4</v>
      </c>
      <c r="AT103" s="77">
        <v>4</v>
      </c>
      <c r="AU103" s="105">
        <v>4</v>
      </c>
    </row>
    <row r="104" spans="1:47" ht="24">
      <c r="A104" s="73">
        <v>103</v>
      </c>
      <c r="B104" s="71" t="s">
        <v>212</v>
      </c>
      <c r="C104" s="71">
        <v>2</v>
      </c>
      <c r="D104" s="71" t="s">
        <v>80</v>
      </c>
      <c r="E104" s="71" t="s">
        <v>121</v>
      </c>
      <c r="F104" s="71">
        <v>1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1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5">
        <v>3</v>
      </c>
      <c r="U104" s="75">
        <v>5</v>
      </c>
      <c r="V104" s="75">
        <v>3</v>
      </c>
      <c r="W104" s="101">
        <v>4</v>
      </c>
      <c r="X104" s="101">
        <v>3</v>
      </c>
      <c r="Y104" s="99">
        <v>4</v>
      </c>
      <c r="Z104" s="99">
        <v>4</v>
      </c>
      <c r="AA104" s="99">
        <v>4</v>
      </c>
      <c r="AB104" s="99">
        <v>4</v>
      </c>
      <c r="AC104" s="99">
        <v>4</v>
      </c>
      <c r="AD104" s="99">
        <v>4</v>
      </c>
      <c r="AE104" s="103">
        <v>5</v>
      </c>
      <c r="AF104" s="103">
        <v>5</v>
      </c>
      <c r="AG104" s="103">
        <v>5</v>
      </c>
      <c r="AH104" s="103">
        <v>5</v>
      </c>
      <c r="AI104" s="103">
        <v>5</v>
      </c>
      <c r="AJ104" s="103">
        <v>5</v>
      </c>
      <c r="AK104" s="103">
        <v>5</v>
      </c>
      <c r="AL104" s="103">
        <v>5</v>
      </c>
      <c r="AM104" s="103">
        <v>5</v>
      </c>
      <c r="AN104" s="103">
        <v>5</v>
      </c>
      <c r="AO104" s="103">
        <v>5</v>
      </c>
      <c r="AP104" s="103">
        <v>5</v>
      </c>
      <c r="AQ104" s="103">
        <v>5</v>
      </c>
      <c r="AR104" s="103">
        <v>5</v>
      </c>
      <c r="AS104" s="77">
        <v>4</v>
      </c>
      <c r="AT104" s="77">
        <v>5</v>
      </c>
      <c r="AU104" s="105">
        <v>5</v>
      </c>
    </row>
    <row r="105" spans="1:47" ht="24">
      <c r="A105" s="73">
        <v>104</v>
      </c>
      <c r="B105" s="71" t="s">
        <v>212</v>
      </c>
      <c r="C105" s="71">
        <v>2</v>
      </c>
      <c r="D105" s="71" t="s">
        <v>80</v>
      </c>
      <c r="E105" s="71" t="s">
        <v>121</v>
      </c>
      <c r="F105" s="71">
        <v>1</v>
      </c>
      <c r="G105" s="71">
        <v>0</v>
      </c>
      <c r="H105" s="71">
        <v>0</v>
      </c>
      <c r="I105" s="71">
        <v>0</v>
      </c>
      <c r="J105" s="71">
        <v>1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75">
        <v>4</v>
      </c>
      <c r="U105" s="75">
        <v>3</v>
      </c>
      <c r="V105" s="75">
        <v>3</v>
      </c>
      <c r="W105" s="101">
        <v>4</v>
      </c>
      <c r="X105" s="101">
        <v>4</v>
      </c>
      <c r="Y105" s="99">
        <v>2</v>
      </c>
      <c r="Z105" s="99">
        <v>3</v>
      </c>
      <c r="AA105" s="99">
        <v>3</v>
      </c>
      <c r="AB105" s="99">
        <v>3</v>
      </c>
      <c r="AC105" s="99">
        <v>3</v>
      </c>
      <c r="AD105" s="99">
        <v>2</v>
      </c>
      <c r="AE105" s="103">
        <v>4</v>
      </c>
      <c r="AF105" s="103">
        <v>5</v>
      </c>
      <c r="AG105" s="103">
        <v>5</v>
      </c>
      <c r="AH105" s="103">
        <v>5</v>
      </c>
      <c r="AI105" s="103">
        <v>5</v>
      </c>
      <c r="AJ105" s="103">
        <v>5</v>
      </c>
      <c r="AK105" s="103">
        <v>5</v>
      </c>
      <c r="AL105" s="103">
        <v>5</v>
      </c>
      <c r="AM105" s="103">
        <v>4</v>
      </c>
      <c r="AN105" s="103">
        <v>4</v>
      </c>
      <c r="AO105" s="103">
        <v>4</v>
      </c>
      <c r="AP105" s="103">
        <v>4</v>
      </c>
      <c r="AQ105" s="103">
        <v>4</v>
      </c>
      <c r="AR105" s="103">
        <v>4</v>
      </c>
      <c r="AS105" s="77">
        <v>4</v>
      </c>
      <c r="AT105" s="77">
        <v>4</v>
      </c>
      <c r="AU105" s="105">
        <v>4</v>
      </c>
    </row>
    <row r="106" spans="1:47" ht="24">
      <c r="A106" s="73">
        <v>105</v>
      </c>
      <c r="B106" s="71" t="s">
        <v>212</v>
      </c>
      <c r="C106" s="71">
        <v>1</v>
      </c>
      <c r="D106" s="71" t="s">
        <v>114</v>
      </c>
      <c r="E106" s="71" t="s">
        <v>209</v>
      </c>
      <c r="F106" s="71">
        <v>0</v>
      </c>
      <c r="G106" s="71">
        <v>1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1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5">
        <v>4</v>
      </c>
      <c r="U106" s="75">
        <v>5</v>
      </c>
      <c r="V106" s="75">
        <v>5</v>
      </c>
      <c r="W106" s="101">
        <v>4</v>
      </c>
      <c r="X106" s="101">
        <v>4</v>
      </c>
      <c r="Y106" s="99">
        <v>5</v>
      </c>
      <c r="Z106" s="99">
        <v>5</v>
      </c>
      <c r="AA106" s="99">
        <v>5</v>
      </c>
      <c r="AB106" s="99">
        <v>5</v>
      </c>
      <c r="AC106" s="99">
        <v>5</v>
      </c>
      <c r="AD106" s="99">
        <v>4</v>
      </c>
      <c r="AE106" s="103">
        <v>5</v>
      </c>
      <c r="AF106" s="103">
        <v>5</v>
      </c>
      <c r="AG106" s="103">
        <v>5</v>
      </c>
      <c r="AH106" s="103">
        <v>5</v>
      </c>
      <c r="AI106" s="103">
        <v>4</v>
      </c>
      <c r="AJ106" s="103">
        <v>4</v>
      </c>
      <c r="AK106" s="103">
        <v>4</v>
      </c>
      <c r="AL106" s="103">
        <v>4</v>
      </c>
      <c r="AM106" s="103">
        <v>4</v>
      </c>
      <c r="AN106" s="103">
        <v>4</v>
      </c>
      <c r="AO106" s="103">
        <v>4</v>
      </c>
      <c r="AP106" s="103">
        <v>4</v>
      </c>
      <c r="AQ106" s="103">
        <v>4</v>
      </c>
      <c r="AR106" s="103">
        <v>4</v>
      </c>
      <c r="AS106" s="77">
        <v>4</v>
      </c>
      <c r="AT106" s="77">
        <v>4</v>
      </c>
      <c r="AU106" s="105">
        <v>4</v>
      </c>
    </row>
    <row r="107" spans="1:47" ht="24">
      <c r="A107" s="73">
        <v>106</v>
      </c>
      <c r="B107" s="71" t="s">
        <v>212</v>
      </c>
      <c r="C107" s="71">
        <v>1</v>
      </c>
      <c r="D107" s="71" t="s">
        <v>73</v>
      </c>
      <c r="E107" s="71" t="s">
        <v>141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1</v>
      </c>
      <c r="Q107" s="71">
        <v>0</v>
      </c>
      <c r="R107" s="71">
        <v>0</v>
      </c>
      <c r="S107" s="71">
        <v>0</v>
      </c>
      <c r="T107" s="75">
        <v>4</v>
      </c>
      <c r="U107" s="75">
        <v>5</v>
      </c>
      <c r="V107" s="75">
        <v>5</v>
      </c>
      <c r="W107" s="101">
        <v>4</v>
      </c>
      <c r="X107" s="101">
        <v>4</v>
      </c>
      <c r="Y107" s="99">
        <v>4</v>
      </c>
      <c r="Z107" s="99">
        <v>4</v>
      </c>
      <c r="AA107" s="99">
        <v>4</v>
      </c>
      <c r="AB107" s="99">
        <v>4</v>
      </c>
      <c r="AC107" s="99">
        <v>4</v>
      </c>
      <c r="AD107" s="99">
        <v>4</v>
      </c>
      <c r="AE107" s="103">
        <v>4</v>
      </c>
      <c r="AF107" s="103">
        <v>4</v>
      </c>
      <c r="AG107" s="103">
        <v>4</v>
      </c>
      <c r="AH107" s="103">
        <v>4</v>
      </c>
      <c r="AI107" s="103">
        <v>4</v>
      </c>
      <c r="AJ107" s="103">
        <v>4</v>
      </c>
      <c r="AK107" s="103">
        <v>4</v>
      </c>
      <c r="AL107" s="103">
        <v>4</v>
      </c>
      <c r="AM107" s="103">
        <v>4</v>
      </c>
      <c r="AN107" s="103">
        <v>4</v>
      </c>
      <c r="AO107" s="103">
        <v>4</v>
      </c>
      <c r="AP107" s="103">
        <v>4</v>
      </c>
      <c r="AQ107" s="103">
        <v>4</v>
      </c>
      <c r="AR107" s="103">
        <v>4</v>
      </c>
      <c r="AS107" s="77">
        <v>4</v>
      </c>
      <c r="AT107" s="77">
        <v>4</v>
      </c>
      <c r="AU107" s="105">
        <v>4</v>
      </c>
    </row>
    <row r="108" spans="1:47" ht="24">
      <c r="A108" s="73">
        <v>107</v>
      </c>
      <c r="B108" s="71" t="s">
        <v>212</v>
      </c>
      <c r="C108" s="71">
        <v>2</v>
      </c>
      <c r="D108" s="71" t="s">
        <v>80</v>
      </c>
      <c r="E108" s="71" t="s">
        <v>90</v>
      </c>
      <c r="F108" s="71">
        <v>1</v>
      </c>
      <c r="G108" s="71">
        <v>0</v>
      </c>
      <c r="H108" s="71">
        <v>0</v>
      </c>
      <c r="I108" s="71">
        <v>0</v>
      </c>
      <c r="J108" s="71">
        <v>1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5">
        <v>3</v>
      </c>
      <c r="U108" s="75">
        <v>4</v>
      </c>
      <c r="V108" s="75">
        <v>3</v>
      </c>
      <c r="W108" s="101">
        <v>3</v>
      </c>
      <c r="X108" s="101">
        <v>3</v>
      </c>
      <c r="Y108" s="99">
        <v>3</v>
      </c>
      <c r="Z108" s="99">
        <v>2</v>
      </c>
      <c r="AA108" s="99">
        <v>2</v>
      </c>
      <c r="AB108" s="99">
        <v>3</v>
      </c>
      <c r="AC108" s="99">
        <v>3</v>
      </c>
      <c r="AD108" s="99">
        <v>3</v>
      </c>
      <c r="AE108" s="103">
        <v>4</v>
      </c>
      <c r="AF108" s="103">
        <v>4</v>
      </c>
      <c r="AG108" s="103">
        <v>4</v>
      </c>
      <c r="AH108" s="103">
        <v>4</v>
      </c>
      <c r="AI108" s="103">
        <v>4</v>
      </c>
      <c r="AJ108" s="103">
        <v>4</v>
      </c>
      <c r="AK108" s="103">
        <v>4</v>
      </c>
      <c r="AL108" s="103">
        <v>3</v>
      </c>
      <c r="AM108" s="103">
        <v>3</v>
      </c>
      <c r="AN108" s="103">
        <v>3</v>
      </c>
      <c r="AO108" s="103">
        <v>3</v>
      </c>
      <c r="AP108" s="103">
        <v>3</v>
      </c>
      <c r="AQ108" s="103">
        <v>3</v>
      </c>
      <c r="AR108" s="103">
        <v>3</v>
      </c>
      <c r="AS108" s="77">
        <v>3</v>
      </c>
      <c r="AT108" s="77">
        <v>2</v>
      </c>
      <c r="AU108" s="105">
        <v>3</v>
      </c>
    </row>
    <row r="109" spans="1:47" ht="24">
      <c r="A109" s="73">
        <v>108</v>
      </c>
      <c r="B109" s="71" t="s">
        <v>212</v>
      </c>
      <c r="C109" s="71">
        <v>1</v>
      </c>
      <c r="D109" s="71" t="s">
        <v>73</v>
      </c>
      <c r="E109" s="71" t="s">
        <v>141</v>
      </c>
      <c r="F109" s="71">
        <v>1</v>
      </c>
      <c r="G109" s="71">
        <v>1</v>
      </c>
      <c r="H109" s="71">
        <v>1</v>
      </c>
      <c r="I109" s="71">
        <v>1</v>
      </c>
      <c r="J109" s="71">
        <v>1</v>
      </c>
      <c r="K109" s="71">
        <v>0</v>
      </c>
      <c r="L109" s="71">
        <v>1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5">
        <v>4</v>
      </c>
      <c r="U109" s="75">
        <v>4</v>
      </c>
      <c r="V109" s="75">
        <v>4</v>
      </c>
      <c r="W109" s="101">
        <v>4</v>
      </c>
      <c r="X109" s="101">
        <v>4</v>
      </c>
      <c r="Y109" s="99">
        <v>4</v>
      </c>
      <c r="Z109" s="99">
        <v>3</v>
      </c>
      <c r="AA109" s="99">
        <v>4</v>
      </c>
      <c r="AB109" s="99">
        <v>4</v>
      </c>
      <c r="AC109" s="99">
        <v>4</v>
      </c>
      <c r="AD109" s="99">
        <v>3</v>
      </c>
      <c r="AE109" s="103">
        <v>4</v>
      </c>
      <c r="AF109" s="103">
        <v>4</v>
      </c>
      <c r="AG109" s="103">
        <v>4</v>
      </c>
      <c r="AH109" s="103">
        <v>4</v>
      </c>
      <c r="AI109" s="103">
        <v>4</v>
      </c>
      <c r="AJ109" s="103">
        <v>4</v>
      </c>
      <c r="AK109" s="103">
        <v>3</v>
      </c>
      <c r="AL109" s="103">
        <v>4</v>
      </c>
      <c r="AM109" s="103">
        <v>3</v>
      </c>
      <c r="AN109" s="103">
        <v>4</v>
      </c>
      <c r="AO109" s="103">
        <v>4</v>
      </c>
      <c r="AP109" s="103">
        <v>3</v>
      </c>
      <c r="AQ109" s="103">
        <v>3</v>
      </c>
      <c r="AR109" s="103">
        <v>3</v>
      </c>
      <c r="AS109" s="77">
        <v>3</v>
      </c>
      <c r="AT109" s="77">
        <v>4</v>
      </c>
      <c r="AU109" s="105">
        <v>5</v>
      </c>
    </row>
    <row r="110" spans="1:47" ht="24">
      <c r="A110" s="73">
        <v>109</v>
      </c>
      <c r="B110" s="71" t="s">
        <v>212</v>
      </c>
      <c r="C110" s="71">
        <v>1</v>
      </c>
      <c r="D110" s="71" t="s">
        <v>73</v>
      </c>
      <c r="E110" s="71" t="s">
        <v>95</v>
      </c>
      <c r="F110" s="71">
        <v>1</v>
      </c>
      <c r="G110" s="71">
        <v>1</v>
      </c>
      <c r="H110" s="71">
        <v>1</v>
      </c>
      <c r="I110" s="71">
        <v>1</v>
      </c>
      <c r="J110" s="71">
        <v>1</v>
      </c>
      <c r="K110" s="71">
        <v>1</v>
      </c>
      <c r="L110" s="71">
        <v>1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5">
        <v>4</v>
      </c>
      <c r="U110" s="75">
        <v>4</v>
      </c>
      <c r="V110" s="75">
        <v>3</v>
      </c>
      <c r="W110" s="101">
        <v>3</v>
      </c>
      <c r="X110" s="101">
        <v>3</v>
      </c>
      <c r="Y110" s="99">
        <v>5</v>
      </c>
      <c r="Z110" s="99">
        <v>4</v>
      </c>
      <c r="AA110" s="99">
        <v>4</v>
      </c>
      <c r="AB110" s="99">
        <v>5</v>
      </c>
      <c r="AC110" s="99">
        <v>5</v>
      </c>
      <c r="AD110" s="99">
        <v>5</v>
      </c>
      <c r="AE110" s="103">
        <v>4</v>
      </c>
      <c r="AF110" s="103">
        <v>4</v>
      </c>
      <c r="AG110" s="103">
        <v>4</v>
      </c>
      <c r="AH110" s="103">
        <v>4</v>
      </c>
      <c r="AI110" s="103">
        <v>4</v>
      </c>
      <c r="AJ110" s="103">
        <v>4</v>
      </c>
      <c r="AK110" s="103">
        <v>4</v>
      </c>
      <c r="AL110" s="103">
        <v>4</v>
      </c>
      <c r="AM110" s="103">
        <v>4</v>
      </c>
      <c r="AN110" s="103">
        <v>4</v>
      </c>
      <c r="AO110" s="103">
        <v>4</v>
      </c>
      <c r="AP110" s="103">
        <v>4</v>
      </c>
      <c r="AQ110" s="103">
        <v>5</v>
      </c>
      <c r="AR110" s="103">
        <v>5</v>
      </c>
      <c r="AS110" s="77">
        <v>4</v>
      </c>
      <c r="AT110" s="77">
        <v>4</v>
      </c>
      <c r="AU110" s="105">
        <v>5</v>
      </c>
    </row>
    <row r="111" spans="1:47" ht="24">
      <c r="A111" s="73">
        <v>110</v>
      </c>
      <c r="B111" s="71" t="s">
        <v>212</v>
      </c>
      <c r="C111" s="71">
        <v>2</v>
      </c>
      <c r="D111" s="71" t="s">
        <v>251</v>
      </c>
      <c r="E111" s="71" t="s">
        <v>252</v>
      </c>
      <c r="F111" s="71">
        <v>1</v>
      </c>
      <c r="G111" s="71">
        <v>1</v>
      </c>
      <c r="H111" s="71">
        <v>1</v>
      </c>
      <c r="I111" s="71">
        <v>1</v>
      </c>
      <c r="J111" s="71">
        <v>0</v>
      </c>
      <c r="K111" s="71">
        <v>0</v>
      </c>
      <c r="L111" s="71">
        <v>1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5">
        <v>4</v>
      </c>
      <c r="U111" s="75">
        <v>4</v>
      </c>
      <c r="V111" s="75">
        <v>4</v>
      </c>
      <c r="W111" s="101">
        <v>4</v>
      </c>
      <c r="X111" s="101">
        <v>4</v>
      </c>
      <c r="Y111" s="99">
        <v>4</v>
      </c>
      <c r="Z111" s="99">
        <v>4</v>
      </c>
      <c r="AA111" s="99">
        <v>4</v>
      </c>
      <c r="AB111" s="99">
        <v>4</v>
      </c>
      <c r="AC111" s="99">
        <v>4</v>
      </c>
      <c r="AD111" s="99">
        <v>4</v>
      </c>
      <c r="AE111" s="103">
        <v>4</v>
      </c>
      <c r="AF111" s="103">
        <v>4</v>
      </c>
      <c r="AG111" s="103">
        <v>4</v>
      </c>
      <c r="AH111" s="103">
        <v>4</v>
      </c>
      <c r="AI111" s="103">
        <v>4</v>
      </c>
      <c r="AJ111" s="103">
        <v>4</v>
      </c>
      <c r="AK111" s="103">
        <v>4</v>
      </c>
      <c r="AL111" s="103">
        <v>4</v>
      </c>
      <c r="AM111" s="103">
        <v>4</v>
      </c>
      <c r="AN111" s="103">
        <v>4</v>
      </c>
      <c r="AO111" s="103">
        <v>4</v>
      </c>
      <c r="AP111" s="103">
        <v>4</v>
      </c>
      <c r="AQ111" s="103">
        <v>4</v>
      </c>
      <c r="AR111" s="103">
        <v>4</v>
      </c>
      <c r="AS111" s="77">
        <v>4</v>
      </c>
      <c r="AT111" s="77">
        <v>4</v>
      </c>
      <c r="AU111" s="105">
        <v>4</v>
      </c>
    </row>
    <row r="112" spans="1:47" ht="24">
      <c r="A112" s="73">
        <v>111</v>
      </c>
      <c r="B112" s="71" t="s">
        <v>212</v>
      </c>
      <c r="C112" s="71">
        <v>2</v>
      </c>
      <c r="D112" s="71" t="s">
        <v>84</v>
      </c>
      <c r="E112" s="71" t="s">
        <v>84</v>
      </c>
      <c r="F112" s="71">
        <v>0</v>
      </c>
      <c r="G112" s="71">
        <v>0</v>
      </c>
      <c r="H112" s="71">
        <v>1</v>
      </c>
      <c r="I112" s="71">
        <v>1</v>
      </c>
      <c r="J112" s="71">
        <v>0</v>
      </c>
      <c r="K112" s="71">
        <v>1</v>
      </c>
      <c r="L112" s="71">
        <v>1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5">
        <v>5</v>
      </c>
      <c r="U112" s="75">
        <v>5</v>
      </c>
      <c r="V112" s="75">
        <v>5</v>
      </c>
      <c r="W112" s="101">
        <v>5</v>
      </c>
      <c r="X112" s="101">
        <v>5</v>
      </c>
      <c r="Y112" s="99">
        <v>5</v>
      </c>
      <c r="Z112" s="99">
        <v>5</v>
      </c>
      <c r="AA112" s="99">
        <v>5</v>
      </c>
      <c r="AB112" s="99">
        <v>5</v>
      </c>
      <c r="AC112" s="99">
        <v>5</v>
      </c>
      <c r="AD112" s="99">
        <v>5</v>
      </c>
      <c r="AE112" s="103">
        <v>5</v>
      </c>
      <c r="AF112" s="103">
        <v>5</v>
      </c>
      <c r="AG112" s="103">
        <v>5</v>
      </c>
      <c r="AH112" s="103">
        <v>5</v>
      </c>
      <c r="AI112" s="103">
        <v>5</v>
      </c>
      <c r="AJ112" s="103">
        <v>5</v>
      </c>
      <c r="AK112" s="103">
        <v>5</v>
      </c>
      <c r="AL112" s="103">
        <v>5</v>
      </c>
      <c r="AM112" s="103">
        <v>5</v>
      </c>
      <c r="AN112" s="103">
        <v>5</v>
      </c>
      <c r="AO112" s="103">
        <v>5</v>
      </c>
      <c r="AP112" s="103">
        <v>5</v>
      </c>
      <c r="AQ112" s="103">
        <v>5</v>
      </c>
      <c r="AR112" s="103">
        <v>5</v>
      </c>
      <c r="AS112" s="77">
        <v>5</v>
      </c>
      <c r="AT112" s="77">
        <v>5</v>
      </c>
      <c r="AU112" s="105">
        <v>5</v>
      </c>
    </row>
    <row r="113" spans="1:47" ht="24">
      <c r="A113" s="73">
        <v>112</v>
      </c>
      <c r="B113" s="71" t="s">
        <v>212</v>
      </c>
      <c r="C113" s="71">
        <v>2</v>
      </c>
      <c r="D113" s="71" t="s">
        <v>67</v>
      </c>
      <c r="E113" s="71" t="s">
        <v>68</v>
      </c>
      <c r="F113" s="71">
        <v>0</v>
      </c>
      <c r="G113" s="71">
        <v>1</v>
      </c>
      <c r="H113" s="71">
        <v>1</v>
      </c>
      <c r="I113" s="71">
        <v>1</v>
      </c>
      <c r="J113" s="71">
        <v>0</v>
      </c>
      <c r="K113" s="71">
        <v>0</v>
      </c>
      <c r="L113" s="71">
        <v>1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5">
        <v>4</v>
      </c>
      <c r="U113" s="75">
        <v>4</v>
      </c>
      <c r="V113" s="75">
        <v>3</v>
      </c>
      <c r="W113" s="101">
        <v>4</v>
      </c>
      <c r="X113" s="101">
        <v>4</v>
      </c>
      <c r="Y113" s="99">
        <v>4</v>
      </c>
      <c r="Z113" s="99">
        <v>4</v>
      </c>
      <c r="AA113" s="99">
        <v>4</v>
      </c>
      <c r="AB113" s="99">
        <v>4</v>
      </c>
      <c r="AC113" s="99">
        <v>4</v>
      </c>
      <c r="AD113" s="99">
        <v>3</v>
      </c>
      <c r="AE113" s="103">
        <v>4</v>
      </c>
      <c r="AF113" s="103">
        <v>4</v>
      </c>
      <c r="AG113" s="103">
        <v>4</v>
      </c>
      <c r="AH113" s="103">
        <v>4</v>
      </c>
      <c r="AI113" s="103">
        <v>4</v>
      </c>
      <c r="AJ113" s="103">
        <v>4</v>
      </c>
      <c r="AK113" s="103">
        <v>4</v>
      </c>
      <c r="AL113" s="103">
        <v>4</v>
      </c>
      <c r="AM113" s="103">
        <v>4</v>
      </c>
      <c r="AN113" s="103">
        <v>4</v>
      </c>
      <c r="AO113" s="103">
        <v>4</v>
      </c>
      <c r="AP113" s="103">
        <v>4</v>
      </c>
      <c r="AQ113" s="103">
        <v>4</v>
      </c>
      <c r="AR113" s="103">
        <v>4</v>
      </c>
      <c r="AS113" s="77">
        <v>4</v>
      </c>
      <c r="AT113" s="77">
        <v>3</v>
      </c>
      <c r="AU113" s="105">
        <v>4</v>
      </c>
    </row>
    <row r="114" spans="1:47" ht="24">
      <c r="A114" s="73">
        <v>113</v>
      </c>
      <c r="B114" s="71" t="s">
        <v>212</v>
      </c>
      <c r="C114" s="71">
        <v>2</v>
      </c>
      <c r="D114" s="71" t="s">
        <v>67</v>
      </c>
      <c r="E114" s="71" t="s">
        <v>68</v>
      </c>
      <c r="F114" s="71">
        <v>1</v>
      </c>
      <c r="G114" s="71">
        <v>1</v>
      </c>
      <c r="H114" s="71">
        <v>1</v>
      </c>
      <c r="I114" s="71">
        <v>1</v>
      </c>
      <c r="J114" s="71">
        <v>1</v>
      </c>
      <c r="K114" s="71">
        <v>1</v>
      </c>
      <c r="L114" s="71">
        <v>1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5">
        <v>4</v>
      </c>
      <c r="U114" s="75">
        <v>4</v>
      </c>
      <c r="V114" s="75">
        <v>4</v>
      </c>
      <c r="W114" s="101">
        <v>4</v>
      </c>
      <c r="X114" s="101">
        <v>4</v>
      </c>
      <c r="Y114" s="99">
        <v>4</v>
      </c>
      <c r="Z114" s="99">
        <v>3</v>
      </c>
      <c r="AA114" s="99">
        <v>4</v>
      </c>
      <c r="AB114" s="99">
        <v>4</v>
      </c>
      <c r="AC114" s="99">
        <v>4</v>
      </c>
      <c r="AD114" s="99">
        <v>3</v>
      </c>
      <c r="AE114" s="103">
        <v>4</v>
      </c>
      <c r="AF114" s="103">
        <v>4</v>
      </c>
      <c r="AG114" s="103">
        <v>4</v>
      </c>
      <c r="AH114" s="103">
        <v>4</v>
      </c>
      <c r="AI114" s="103">
        <v>4</v>
      </c>
      <c r="AJ114" s="103">
        <v>4</v>
      </c>
      <c r="AK114" s="103">
        <v>4</v>
      </c>
      <c r="AL114" s="103">
        <v>4</v>
      </c>
      <c r="AM114" s="103">
        <v>4</v>
      </c>
      <c r="AN114" s="103">
        <v>4</v>
      </c>
      <c r="AO114" s="103">
        <v>4</v>
      </c>
      <c r="AP114" s="103">
        <v>4</v>
      </c>
      <c r="AQ114" s="103">
        <v>4</v>
      </c>
      <c r="AR114" s="103">
        <v>4</v>
      </c>
      <c r="AS114" s="77">
        <v>4</v>
      </c>
      <c r="AT114" s="77">
        <v>4</v>
      </c>
      <c r="AU114" s="105">
        <v>4</v>
      </c>
    </row>
    <row r="115" spans="1:47" ht="24">
      <c r="A115" s="73">
        <v>114</v>
      </c>
      <c r="B115" s="71" t="s">
        <v>212</v>
      </c>
      <c r="C115" s="71">
        <v>2</v>
      </c>
      <c r="D115" s="71" t="s">
        <v>67</v>
      </c>
      <c r="E115" s="71" t="s">
        <v>210</v>
      </c>
      <c r="F115" s="71">
        <v>0</v>
      </c>
      <c r="G115" s="71">
        <v>1</v>
      </c>
      <c r="H115" s="71">
        <v>0</v>
      </c>
      <c r="I115" s="71">
        <v>1</v>
      </c>
      <c r="J115" s="71">
        <v>1</v>
      </c>
      <c r="K115" s="71">
        <v>1</v>
      </c>
      <c r="L115" s="71">
        <v>1</v>
      </c>
      <c r="M115" s="71">
        <v>0</v>
      </c>
      <c r="N115" s="71">
        <v>1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5">
        <v>5</v>
      </c>
      <c r="U115" s="75">
        <v>3</v>
      </c>
      <c r="V115" s="75">
        <v>4</v>
      </c>
      <c r="W115" s="101">
        <v>4</v>
      </c>
      <c r="X115" s="101">
        <v>4</v>
      </c>
      <c r="Y115" s="99">
        <v>4</v>
      </c>
      <c r="Z115" s="99">
        <v>4</v>
      </c>
      <c r="AA115" s="99">
        <v>4</v>
      </c>
      <c r="AB115" s="99">
        <v>4</v>
      </c>
      <c r="AC115" s="99">
        <v>4</v>
      </c>
      <c r="AD115" s="99">
        <v>4</v>
      </c>
      <c r="AE115" s="103">
        <v>4</v>
      </c>
      <c r="AF115" s="103">
        <v>4</v>
      </c>
      <c r="AG115" s="103">
        <v>4</v>
      </c>
      <c r="AH115" s="103">
        <v>4</v>
      </c>
      <c r="AI115" s="103">
        <v>4</v>
      </c>
      <c r="AJ115" s="103">
        <v>4</v>
      </c>
      <c r="AK115" s="103">
        <v>4</v>
      </c>
      <c r="AL115" s="103">
        <v>4</v>
      </c>
      <c r="AM115" s="103">
        <v>4</v>
      </c>
      <c r="AN115" s="103">
        <v>4</v>
      </c>
      <c r="AO115" s="103">
        <v>4</v>
      </c>
      <c r="AP115" s="103">
        <v>4</v>
      </c>
      <c r="AQ115" s="103">
        <v>4</v>
      </c>
      <c r="AR115" s="103">
        <v>4</v>
      </c>
      <c r="AS115" s="77">
        <v>3</v>
      </c>
      <c r="AT115" s="77">
        <v>3</v>
      </c>
      <c r="AU115" s="105">
        <v>4</v>
      </c>
    </row>
    <row r="116" spans="1:47" ht="24">
      <c r="A116" s="73">
        <v>115</v>
      </c>
      <c r="B116" s="71" t="s">
        <v>212</v>
      </c>
      <c r="C116" s="71">
        <v>2</v>
      </c>
      <c r="D116" s="71" t="s">
        <v>114</v>
      </c>
      <c r="E116" s="71" t="s">
        <v>209</v>
      </c>
      <c r="F116" s="71">
        <v>1</v>
      </c>
      <c r="G116" s="71">
        <v>1</v>
      </c>
      <c r="H116" s="71">
        <v>1</v>
      </c>
      <c r="I116" s="71">
        <v>1</v>
      </c>
      <c r="J116" s="71">
        <v>0</v>
      </c>
      <c r="K116" s="71">
        <v>0</v>
      </c>
      <c r="L116" s="71">
        <v>1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5">
        <v>3</v>
      </c>
      <c r="U116" s="75">
        <v>4</v>
      </c>
      <c r="V116" s="75">
        <v>4</v>
      </c>
      <c r="W116" s="101">
        <v>4</v>
      </c>
      <c r="X116" s="101">
        <v>4</v>
      </c>
      <c r="Y116" s="99">
        <v>4</v>
      </c>
      <c r="Z116" s="99">
        <v>2</v>
      </c>
      <c r="AA116" s="99">
        <v>3</v>
      </c>
      <c r="AB116" s="99">
        <v>3</v>
      </c>
      <c r="AC116" s="99">
        <v>3</v>
      </c>
      <c r="AD116" s="99">
        <v>3</v>
      </c>
      <c r="AE116" s="103">
        <v>4</v>
      </c>
      <c r="AF116" s="103">
        <v>4</v>
      </c>
      <c r="AG116" s="103">
        <v>3</v>
      </c>
      <c r="AH116" s="103">
        <v>4</v>
      </c>
      <c r="AI116" s="103">
        <v>3</v>
      </c>
      <c r="AJ116" s="103">
        <v>4</v>
      </c>
      <c r="AK116" s="103">
        <v>4</v>
      </c>
      <c r="AL116" s="103">
        <v>3</v>
      </c>
      <c r="AM116" s="103">
        <v>4</v>
      </c>
      <c r="AN116" s="103">
        <v>4</v>
      </c>
      <c r="AO116" s="103">
        <v>4</v>
      </c>
      <c r="AP116" s="103">
        <v>4</v>
      </c>
      <c r="AQ116" s="103">
        <v>3</v>
      </c>
      <c r="AR116" s="103">
        <v>3</v>
      </c>
      <c r="AS116" s="77">
        <v>3</v>
      </c>
      <c r="AT116" s="77">
        <v>4</v>
      </c>
      <c r="AU116" s="105">
        <v>5</v>
      </c>
    </row>
    <row r="117" spans="1:47" ht="24">
      <c r="A117" s="73">
        <v>116</v>
      </c>
      <c r="B117" s="71" t="s">
        <v>212</v>
      </c>
      <c r="C117" s="71">
        <v>2</v>
      </c>
      <c r="D117" s="71" t="s">
        <v>67</v>
      </c>
      <c r="E117" s="71" t="s">
        <v>210</v>
      </c>
      <c r="F117" s="71">
        <v>0</v>
      </c>
      <c r="G117" s="71">
        <v>1</v>
      </c>
      <c r="H117" s="71">
        <v>0</v>
      </c>
      <c r="I117" s="71">
        <v>1</v>
      </c>
      <c r="J117" s="71">
        <v>1</v>
      </c>
      <c r="K117" s="71">
        <v>1</v>
      </c>
      <c r="L117" s="71">
        <v>1</v>
      </c>
      <c r="M117" s="71">
        <v>0</v>
      </c>
      <c r="N117" s="71">
        <v>1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5">
        <v>5</v>
      </c>
      <c r="U117" s="75">
        <v>3</v>
      </c>
      <c r="V117" s="75">
        <v>4</v>
      </c>
      <c r="W117" s="101">
        <v>4</v>
      </c>
      <c r="X117" s="101">
        <v>4</v>
      </c>
      <c r="Y117" s="99">
        <v>4</v>
      </c>
      <c r="Z117" s="99">
        <v>4</v>
      </c>
      <c r="AA117" s="99">
        <v>4</v>
      </c>
      <c r="AB117" s="99">
        <v>4</v>
      </c>
      <c r="AC117" s="99">
        <v>4</v>
      </c>
      <c r="AD117" s="99">
        <v>4</v>
      </c>
      <c r="AE117" s="103">
        <v>4</v>
      </c>
      <c r="AF117" s="103">
        <v>4</v>
      </c>
      <c r="AG117" s="103">
        <v>4</v>
      </c>
      <c r="AH117" s="103">
        <v>4</v>
      </c>
      <c r="AI117" s="103">
        <v>4</v>
      </c>
      <c r="AJ117" s="103">
        <v>4</v>
      </c>
      <c r="AK117" s="103">
        <v>4</v>
      </c>
      <c r="AL117" s="103">
        <v>4</v>
      </c>
      <c r="AM117" s="103">
        <v>4</v>
      </c>
      <c r="AN117" s="103">
        <v>4</v>
      </c>
      <c r="AO117" s="103">
        <v>4</v>
      </c>
      <c r="AP117" s="103">
        <v>4</v>
      </c>
      <c r="AQ117" s="103">
        <v>4</v>
      </c>
      <c r="AR117" s="103">
        <v>4</v>
      </c>
      <c r="AS117" s="77">
        <v>4</v>
      </c>
      <c r="AT117" s="77">
        <v>4</v>
      </c>
      <c r="AU117" s="105">
        <v>4</v>
      </c>
    </row>
    <row r="118" spans="1:47" ht="24">
      <c r="A118" s="73">
        <v>117</v>
      </c>
      <c r="B118" s="71" t="s">
        <v>218</v>
      </c>
      <c r="C118" s="71">
        <v>2</v>
      </c>
      <c r="D118" s="71" t="s">
        <v>114</v>
      </c>
      <c r="E118" s="71" t="s">
        <v>209</v>
      </c>
      <c r="F118" s="71">
        <v>1</v>
      </c>
      <c r="G118" s="71">
        <v>1</v>
      </c>
      <c r="H118" s="71">
        <v>1</v>
      </c>
      <c r="I118" s="71">
        <v>1</v>
      </c>
      <c r="J118" s="71">
        <v>1</v>
      </c>
      <c r="K118" s="71">
        <v>1</v>
      </c>
      <c r="L118" s="71">
        <v>1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5">
        <v>4</v>
      </c>
      <c r="U118" s="75">
        <v>5</v>
      </c>
      <c r="V118" s="75">
        <v>4</v>
      </c>
      <c r="W118" s="101">
        <v>4</v>
      </c>
      <c r="X118" s="101">
        <v>4</v>
      </c>
      <c r="Y118" s="99">
        <v>5</v>
      </c>
      <c r="Z118" s="99">
        <v>5</v>
      </c>
      <c r="AA118" s="99">
        <v>4</v>
      </c>
      <c r="AB118" s="99">
        <v>4</v>
      </c>
      <c r="AC118" s="99">
        <v>4</v>
      </c>
      <c r="AD118" s="99">
        <v>4</v>
      </c>
      <c r="AE118" s="103">
        <v>5</v>
      </c>
      <c r="AF118" s="103">
        <v>5</v>
      </c>
      <c r="AG118" s="103">
        <v>5</v>
      </c>
      <c r="AH118" s="103">
        <v>5</v>
      </c>
      <c r="AI118" s="103">
        <v>5</v>
      </c>
      <c r="AJ118" s="103">
        <v>5</v>
      </c>
      <c r="AK118" s="103">
        <v>5</v>
      </c>
      <c r="AL118" s="103">
        <v>5</v>
      </c>
      <c r="AM118" s="103">
        <v>5</v>
      </c>
      <c r="AN118" s="103">
        <v>5</v>
      </c>
      <c r="AO118" s="103">
        <v>5</v>
      </c>
      <c r="AP118" s="103">
        <v>5</v>
      </c>
      <c r="AQ118" s="103">
        <v>5</v>
      </c>
      <c r="AR118" s="103">
        <v>5</v>
      </c>
      <c r="AS118" s="77">
        <v>4</v>
      </c>
      <c r="AT118" s="77">
        <v>5</v>
      </c>
      <c r="AU118" s="105">
        <v>5</v>
      </c>
    </row>
    <row r="119" spans="1:47" ht="24">
      <c r="A119" s="73">
        <v>118</v>
      </c>
      <c r="B119" s="71" t="s">
        <v>212</v>
      </c>
      <c r="C119" s="71">
        <v>2</v>
      </c>
      <c r="D119" s="71" t="s">
        <v>104</v>
      </c>
      <c r="E119" s="71" t="s">
        <v>104</v>
      </c>
      <c r="F119" s="71">
        <v>0</v>
      </c>
      <c r="G119" s="71">
        <v>0</v>
      </c>
      <c r="H119" s="71">
        <v>1</v>
      </c>
      <c r="I119" s="71">
        <v>0</v>
      </c>
      <c r="J119" s="71">
        <v>0</v>
      </c>
      <c r="K119" s="71">
        <v>0</v>
      </c>
      <c r="L119" s="71">
        <v>1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5">
        <v>4</v>
      </c>
      <c r="U119" s="75">
        <v>3</v>
      </c>
      <c r="V119" s="75">
        <v>4</v>
      </c>
      <c r="W119" s="101">
        <v>4</v>
      </c>
      <c r="X119" s="101">
        <v>4</v>
      </c>
      <c r="Y119" s="99">
        <v>4</v>
      </c>
      <c r="Z119" s="99">
        <v>4</v>
      </c>
      <c r="AA119" s="99">
        <v>4</v>
      </c>
      <c r="AB119" s="99">
        <v>4</v>
      </c>
      <c r="AC119" s="99">
        <v>4</v>
      </c>
      <c r="AD119" s="99">
        <v>4</v>
      </c>
      <c r="AE119" s="103">
        <v>4</v>
      </c>
      <c r="AF119" s="103">
        <v>4</v>
      </c>
      <c r="AG119" s="103">
        <v>4</v>
      </c>
      <c r="AH119" s="103">
        <v>4</v>
      </c>
      <c r="AI119" s="103">
        <v>4</v>
      </c>
      <c r="AJ119" s="103">
        <v>4</v>
      </c>
      <c r="AK119" s="103">
        <v>4</v>
      </c>
      <c r="AL119" s="103">
        <v>4</v>
      </c>
      <c r="AM119" s="103">
        <v>4</v>
      </c>
      <c r="AN119" s="103">
        <v>4</v>
      </c>
      <c r="AO119" s="103">
        <v>4</v>
      </c>
      <c r="AP119" s="103">
        <v>4</v>
      </c>
      <c r="AQ119" s="103">
        <v>4</v>
      </c>
      <c r="AR119" s="103">
        <v>4</v>
      </c>
      <c r="AS119" s="77">
        <v>4</v>
      </c>
      <c r="AT119" s="77">
        <v>4</v>
      </c>
      <c r="AU119" s="105">
        <v>4</v>
      </c>
    </row>
    <row r="120" spans="1:47" ht="24">
      <c r="A120" s="73">
        <v>119</v>
      </c>
      <c r="B120" s="71" t="s">
        <v>212</v>
      </c>
      <c r="C120" s="71">
        <v>1</v>
      </c>
      <c r="D120" s="71" t="s">
        <v>251</v>
      </c>
      <c r="E120" s="71" t="s">
        <v>255</v>
      </c>
      <c r="F120" s="71">
        <v>1</v>
      </c>
      <c r="G120" s="71">
        <v>1</v>
      </c>
      <c r="H120" s="71">
        <v>0</v>
      </c>
      <c r="I120" s="71">
        <v>0</v>
      </c>
      <c r="J120" s="71">
        <v>1</v>
      </c>
      <c r="K120" s="71">
        <v>1</v>
      </c>
      <c r="L120" s="71">
        <v>1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5">
        <v>4</v>
      </c>
      <c r="U120" s="75">
        <v>3</v>
      </c>
      <c r="V120" s="75">
        <v>4</v>
      </c>
      <c r="W120" s="101">
        <v>4</v>
      </c>
      <c r="X120" s="101">
        <v>4</v>
      </c>
      <c r="Y120" s="99">
        <v>4</v>
      </c>
      <c r="Z120" s="99">
        <v>4</v>
      </c>
      <c r="AA120" s="99">
        <v>4</v>
      </c>
      <c r="AB120" s="99">
        <v>4</v>
      </c>
      <c r="AC120" s="99">
        <v>4</v>
      </c>
      <c r="AD120" s="99">
        <v>4</v>
      </c>
      <c r="AE120" s="103">
        <v>4</v>
      </c>
      <c r="AF120" s="103">
        <v>4</v>
      </c>
      <c r="AG120" s="103">
        <v>4</v>
      </c>
      <c r="AH120" s="103">
        <v>4</v>
      </c>
      <c r="AI120" s="103">
        <v>4</v>
      </c>
      <c r="AJ120" s="103">
        <v>4</v>
      </c>
      <c r="AK120" s="103">
        <v>4</v>
      </c>
      <c r="AL120" s="103">
        <v>4</v>
      </c>
      <c r="AM120" s="103">
        <v>4</v>
      </c>
      <c r="AN120" s="103">
        <v>4</v>
      </c>
      <c r="AO120" s="103">
        <v>3</v>
      </c>
      <c r="AP120" s="103">
        <v>4</v>
      </c>
      <c r="AQ120" s="103">
        <v>4</v>
      </c>
      <c r="AR120" s="103">
        <v>4</v>
      </c>
      <c r="AS120" s="77">
        <v>4</v>
      </c>
      <c r="AT120" s="77">
        <v>4</v>
      </c>
      <c r="AU120" s="105">
        <v>4</v>
      </c>
    </row>
    <row r="121" spans="1:47" ht="24">
      <c r="A121" s="73">
        <v>120</v>
      </c>
      <c r="B121" s="71" t="s">
        <v>217</v>
      </c>
      <c r="C121" s="71">
        <v>1</v>
      </c>
      <c r="D121" s="71" t="s">
        <v>84</v>
      </c>
      <c r="E121" s="71" t="s">
        <v>84</v>
      </c>
      <c r="F121" s="71">
        <v>0</v>
      </c>
      <c r="G121" s="71">
        <v>1</v>
      </c>
      <c r="H121" s="71">
        <v>1</v>
      </c>
      <c r="I121" s="71">
        <v>0</v>
      </c>
      <c r="J121" s="71">
        <v>0</v>
      </c>
      <c r="K121" s="71">
        <v>0</v>
      </c>
      <c r="L121" s="71">
        <v>1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5">
        <v>4</v>
      </c>
      <c r="U121" s="75">
        <v>4</v>
      </c>
      <c r="V121" s="75">
        <v>4</v>
      </c>
      <c r="W121" s="101">
        <v>5</v>
      </c>
      <c r="X121" s="101">
        <v>5</v>
      </c>
      <c r="Y121" s="99">
        <v>5</v>
      </c>
      <c r="Z121" s="99">
        <v>4</v>
      </c>
      <c r="AA121" s="99">
        <v>4</v>
      </c>
      <c r="AB121" s="99">
        <v>4</v>
      </c>
      <c r="AC121" s="99">
        <v>4</v>
      </c>
      <c r="AD121" s="99">
        <v>2</v>
      </c>
      <c r="AE121" s="103">
        <v>4</v>
      </c>
      <c r="AF121" s="103">
        <v>4</v>
      </c>
      <c r="AG121" s="103">
        <v>4</v>
      </c>
      <c r="AH121" s="103">
        <v>4</v>
      </c>
      <c r="AI121" s="103">
        <v>4</v>
      </c>
      <c r="AJ121" s="103">
        <v>4</v>
      </c>
      <c r="AK121" s="103">
        <v>4</v>
      </c>
      <c r="AL121" s="103">
        <v>4</v>
      </c>
      <c r="AM121" s="103">
        <v>4</v>
      </c>
      <c r="AN121" s="103">
        <v>4</v>
      </c>
      <c r="AO121" s="103">
        <v>4</v>
      </c>
      <c r="AP121" s="103">
        <v>3</v>
      </c>
      <c r="AQ121" s="103">
        <v>4</v>
      </c>
      <c r="AR121" s="103">
        <v>4</v>
      </c>
      <c r="AS121" s="77">
        <v>4</v>
      </c>
      <c r="AT121" s="77">
        <v>4</v>
      </c>
      <c r="AU121" s="105">
        <v>4</v>
      </c>
    </row>
    <row r="122" spans="1:47" ht="24">
      <c r="A122" s="73">
        <v>121</v>
      </c>
      <c r="B122" s="71" t="s">
        <v>218</v>
      </c>
      <c r="C122" s="71">
        <v>2</v>
      </c>
      <c r="D122" s="71" t="s">
        <v>75</v>
      </c>
      <c r="E122" s="71" t="s">
        <v>118</v>
      </c>
      <c r="F122" s="71">
        <v>1</v>
      </c>
      <c r="G122" s="71">
        <v>1</v>
      </c>
      <c r="H122" s="71">
        <v>1</v>
      </c>
      <c r="I122" s="71">
        <v>1</v>
      </c>
      <c r="J122" s="71">
        <v>0</v>
      </c>
      <c r="K122" s="71">
        <v>0</v>
      </c>
      <c r="L122" s="71">
        <v>0</v>
      </c>
      <c r="M122" s="71">
        <v>1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5">
        <v>4</v>
      </c>
      <c r="U122" s="75">
        <v>4</v>
      </c>
      <c r="V122" s="75">
        <v>3</v>
      </c>
      <c r="W122" s="101">
        <v>4</v>
      </c>
      <c r="X122" s="101">
        <v>4</v>
      </c>
      <c r="Y122" s="99">
        <v>4</v>
      </c>
      <c r="Z122" s="99">
        <v>4</v>
      </c>
      <c r="AA122" s="99">
        <v>3</v>
      </c>
      <c r="AB122" s="99">
        <v>4</v>
      </c>
      <c r="AC122" s="99">
        <v>4</v>
      </c>
      <c r="AD122" s="99">
        <v>3</v>
      </c>
      <c r="AE122" s="103">
        <v>5</v>
      </c>
      <c r="AF122" s="103">
        <v>5</v>
      </c>
      <c r="AG122" s="103">
        <v>4</v>
      </c>
      <c r="AH122" s="103">
        <v>4</v>
      </c>
      <c r="AI122" s="103">
        <v>4</v>
      </c>
      <c r="AJ122" s="103">
        <v>4</v>
      </c>
      <c r="AK122" s="103">
        <v>4</v>
      </c>
      <c r="AL122" s="103">
        <v>4</v>
      </c>
      <c r="AM122" s="103">
        <v>4</v>
      </c>
      <c r="AN122" s="103">
        <v>4</v>
      </c>
      <c r="AO122" s="103">
        <v>4</v>
      </c>
      <c r="AP122" s="103">
        <v>4</v>
      </c>
      <c r="AQ122" s="103">
        <v>4</v>
      </c>
      <c r="AR122" s="103">
        <v>4</v>
      </c>
      <c r="AS122" s="77">
        <v>4</v>
      </c>
      <c r="AT122" s="77">
        <v>4</v>
      </c>
      <c r="AU122" s="105">
        <v>5</v>
      </c>
    </row>
    <row r="123" spans="1:47" ht="24">
      <c r="A123" s="73">
        <v>122</v>
      </c>
      <c r="B123" s="71" t="s">
        <v>218</v>
      </c>
      <c r="C123" s="71">
        <v>2</v>
      </c>
      <c r="D123" s="71" t="s">
        <v>115</v>
      </c>
      <c r="E123" s="71" t="s">
        <v>89</v>
      </c>
      <c r="F123" s="71">
        <v>0</v>
      </c>
      <c r="G123" s="71">
        <v>1</v>
      </c>
      <c r="H123" s="71">
        <v>0</v>
      </c>
      <c r="I123" s="71">
        <v>0</v>
      </c>
      <c r="J123" s="71">
        <v>1</v>
      </c>
      <c r="K123" s="71">
        <v>0</v>
      </c>
      <c r="L123" s="71">
        <v>1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5">
        <v>5</v>
      </c>
      <c r="U123" s="75">
        <v>5</v>
      </c>
      <c r="V123" s="75">
        <v>5</v>
      </c>
      <c r="W123" s="101">
        <v>5</v>
      </c>
      <c r="X123" s="101">
        <v>5</v>
      </c>
      <c r="Y123" s="99">
        <v>5</v>
      </c>
      <c r="Z123" s="99">
        <v>5</v>
      </c>
      <c r="AA123" s="99">
        <v>5</v>
      </c>
      <c r="AB123" s="99">
        <v>5</v>
      </c>
      <c r="AC123" s="99">
        <v>5</v>
      </c>
      <c r="AD123" s="99">
        <v>5</v>
      </c>
      <c r="AE123" s="103">
        <v>4</v>
      </c>
      <c r="AF123" s="103">
        <v>4</v>
      </c>
      <c r="AG123" s="103">
        <v>4</v>
      </c>
      <c r="AH123" s="103">
        <v>4</v>
      </c>
      <c r="AI123" s="103">
        <v>4</v>
      </c>
      <c r="AJ123" s="103">
        <v>4</v>
      </c>
      <c r="AK123" s="103">
        <v>4</v>
      </c>
      <c r="AL123" s="103">
        <v>4</v>
      </c>
      <c r="AM123" s="103">
        <v>4</v>
      </c>
      <c r="AN123" s="103">
        <v>4</v>
      </c>
      <c r="AO123" s="103">
        <v>4</v>
      </c>
      <c r="AP123" s="103">
        <v>4</v>
      </c>
      <c r="AQ123" s="103">
        <v>4</v>
      </c>
      <c r="AR123" s="103">
        <v>4</v>
      </c>
      <c r="AS123" s="77">
        <v>4</v>
      </c>
      <c r="AT123" s="77">
        <v>4</v>
      </c>
      <c r="AU123" s="105">
        <v>4</v>
      </c>
    </row>
    <row r="124" spans="1:47" ht="24">
      <c r="A124" s="73">
        <v>123</v>
      </c>
      <c r="B124" s="71" t="s">
        <v>212</v>
      </c>
      <c r="C124" s="71">
        <v>2</v>
      </c>
      <c r="D124" s="71" t="s">
        <v>115</v>
      </c>
      <c r="E124" s="71" t="s">
        <v>92</v>
      </c>
      <c r="F124" s="71">
        <v>1</v>
      </c>
      <c r="G124" s="71">
        <v>1</v>
      </c>
      <c r="H124" s="71">
        <v>1</v>
      </c>
      <c r="I124" s="71">
        <v>1</v>
      </c>
      <c r="J124" s="71">
        <v>1</v>
      </c>
      <c r="K124" s="71">
        <v>0</v>
      </c>
      <c r="L124" s="71">
        <v>1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5">
        <v>4</v>
      </c>
      <c r="U124" s="75">
        <v>4</v>
      </c>
      <c r="V124" s="75">
        <v>4</v>
      </c>
      <c r="W124" s="101">
        <v>4</v>
      </c>
      <c r="X124" s="101">
        <v>4</v>
      </c>
      <c r="Y124" s="99">
        <v>5</v>
      </c>
      <c r="Z124" s="99">
        <v>5</v>
      </c>
      <c r="AA124" s="99">
        <v>5</v>
      </c>
      <c r="AB124" s="99">
        <v>5</v>
      </c>
      <c r="AC124" s="99">
        <v>4</v>
      </c>
      <c r="AD124" s="99">
        <v>4</v>
      </c>
      <c r="AE124" s="103">
        <v>5</v>
      </c>
      <c r="AF124" s="103">
        <v>4</v>
      </c>
      <c r="AG124" s="103">
        <v>4</v>
      </c>
      <c r="AH124" s="103">
        <v>4</v>
      </c>
      <c r="AI124" s="103">
        <v>4</v>
      </c>
      <c r="AJ124" s="103">
        <v>4</v>
      </c>
      <c r="AK124" s="103">
        <v>4</v>
      </c>
      <c r="AL124" s="103">
        <v>4</v>
      </c>
      <c r="AM124" s="103">
        <v>4</v>
      </c>
      <c r="AN124" s="103">
        <v>4</v>
      </c>
      <c r="AO124" s="103">
        <v>4</v>
      </c>
      <c r="AP124" s="103">
        <v>4</v>
      </c>
      <c r="AQ124" s="103">
        <v>4</v>
      </c>
      <c r="AR124" s="103">
        <v>4</v>
      </c>
      <c r="AS124" s="77">
        <v>4</v>
      </c>
      <c r="AT124" s="77">
        <v>4</v>
      </c>
      <c r="AU124" s="105">
        <v>4</v>
      </c>
    </row>
    <row r="125" spans="1:47" ht="24">
      <c r="A125" s="73">
        <v>124</v>
      </c>
      <c r="B125" s="71" t="s">
        <v>212</v>
      </c>
      <c r="C125" s="71">
        <v>2</v>
      </c>
      <c r="D125" s="71" t="s">
        <v>115</v>
      </c>
      <c r="E125" s="71" t="s">
        <v>92</v>
      </c>
      <c r="F125" s="71">
        <v>0</v>
      </c>
      <c r="G125" s="71">
        <v>1</v>
      </c>
      <c r="H125" s="71">
        <v>1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1</v>
      </c>
      <c r="S125" s="71">
        <v>0</v>
      </c>
      <c r="T125" s="75">
        <v>4</v>
      </c>
      <c r="U125" s="75">
        <v>4</v>
      </c>
      <c r="V125" s="75">
        <v>4</v>
      </c>
      <c r="W125" s="101">
        <v>3</v>
      </c>
      <c r="X125" s="101">
        <v>4</v>
      </c>
      <c r="Y125" s="99">
        <v>3</v>
      </c>
      <c r="Z125" s="99">
        <v>3</v>
      </c>
      <c r="AA125" s="99">
        <v>4</v>
      </c>
      <c r="AB125" s="99">
        <v>4</v>
      </c>
      <c r="AC125" s="99">
        <v>4</v>
      </c>
      <c r="AD125" s="99">
        <v>3</v>
      </c>
      <c r="AE125" s="103">
        <v>4</v>
      </c>
      <c r="AF125" s="103">
        <v>4</v>
      </c>
      <c r="AG125" s="103">
        <v>4</v>
      </c>
      <c r="AH125" s="103">
        <v>4</v>
      </c>
      <c r="AI125" s="103">
        <v>4</v>
      </c>
      <c r="AJ125" s="103">
        <v>4</v>
      </c>
      <c r="AK125" s="103">
        <v>4</v>
      </c>
      <c r="AL125" s="103">
        <v>4</v>
      </c>
      <c r="AM125" s="103">
        <v>4</v>
      </c>
      <c r="AN125" s="103">
        <v>4</v>
      </c>
      <c r="AO125" s="103">
        <v>3</v>
      </c>
      <c r="AP125" s="103">
        <v>3</v>
      </c>
      <c r="AQ125" s="103">
        <v>4</v>
      </c>
      <c r="AR125" s="103">
        <v>4</v>
      </c>
      <c r="AS125" s="77">
        <v>4</v>
      </c>
      <c r="AT125" s="77">
        <v>3</v>
      </c>
      <c r="AU125" s="105">
        <v>4</v>
      </c>
    </row>
    <row r="126" spans="1:47" ht="24">
      <c r="A126" s="73">
        <v>125</v>
      </c>
      <c r="B126" s="71" t="s">
        <v>212</v>
      </c>
      <c r="C126" s="71">
        <v>1</v>
      </c>
      <c r="D126" s="71" t="s">
        <v>84</v>
      </c>
      <c r="E126" s="71" t="s">
        <v>84</v>
      </c>
      <c r="F126" s="71">
        <v>1</v>
      </c>
      <c r="G126" s="71">
        <v>1</v>
      </c>
      <c r="H126" s="71">
        <v>1</v>
      </c>
      <c r="I126" s="71">
        <v>1</v>
      </c>
      <c r="J126" s="71">
        <v>1</v>
      </c>
      <c r="K126" s="71">
        <v>1</v>
      </c>
      <c r="L126" s="71">
        <v>1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5">
        <v>4</v>
      </c>
      <c r="U126" s="75">
        <v>5</v>
      </c>
      <c r="V126" s="75">
        <v>5</v>
      </c>
      <c r="W126" s="101">
        <v>5</v>
      </c>
      <c r="X126" s="101">
        <v>5</v>
      </c>
      <c r="Y126" s="99">
        <v>4</v>
      </c>
      <c r="Z126" s="99">
        <v>4</v>
      </c>
      <c r="AA126" s="99">
        <v>4</v>
      </c>
      <c r="AB126" s="99">
        <v>4</v>
      </c>
      <c r="AC126" s="99">
        <v>4</v>
      </c>
      <c r="AD126" s="99">
        <v>4</v>
      </c>
      <c r="AE126" s="103">
        <v>4</v>
      </c>
      <c r="AF126" s="103">
        <v>4</v>
      </c>
      <c r="AG126" s="103">
        <v>4</v>
      </c>
      <c r="AH126" s="103">
        <v>5</v>
      </c>
      <c r="AI126" s="103">
        <v>4</v>
      </c>
      <c r="AJ126" s="103">
        <v>4</v>
      </c>
      <c r="AK126" s="103">
        <v>4</v>
      </c>
      <c r="AL126" s="103">
        <v>4</v>
      </c>
      <c r="AM126" s="103">
        <v>4</v>
      </c>
      <c r="AN126" s="103">
        <v>4</v>
      </c>
      <c r="AO126" s="103">
        <v>3</v>
      </c>
      <c r="AP126" s="103">
        <v>4</v>
      </c>
      <c r="AQ126" s="103">
        <v>4</v>
      </c>
      <c r="AR126" s="103">
        <v>4</v>
      </c>
      <c r="AS126" s="77">
        <v>4</v>
      </c>
      <c r="AT126" s="77">
        <v>4</v>
      </c>
      <c r="AU126" s="105">
        <v>4</v>
      </c>
    </row>
    <row r="127" spans="1:47" ht="24">
      <c r="A127" s="73">
        <v>126</v>
      </c>
      <c r="B127" s="71" t="s">
        <v>212</v>
      </c>
      <c r="C127" s="71">
        <v>1</v>
      </c>
      <c r="D127" s="71" t="s">
        <v>80</v>
      </c>
      <c r="E127" s="71" t="s">
        <v>87</v>
      </c>
      <c r="F127" s="71">
        <v>1</v>
      </c>
      <c r="G127" s="71">
        <v>1</v>
      </c>
      <c r="H127" s="71">
        <v>1</v>
      </c>
      <c r="I127" s="71">
        <v>1</v>
      </c>
      <c r="J127" s="71">
        <v>0</v>
      </c>
      <c r="K127" s="71">
        <v>0</v>
      </c>
      <c r="L127" s="71">
        <v>1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5">
        <v>4</v>
      </c>
      <c r="U127" s="75">
        <v>4</v>
      </c>
      <c r="V127" s="75">
        <v>1</v>
      </c>
      <c r="W127" s="101">
        <v>4</v>
      </c>
      <c r="X127" s="101">
        <v>4</v>
      </c>
      <c r="Y127" s="99">
        <v>4</v>
      </c>
      <c r="Z127" s="99">
        <v>4</v>
      </c>
      <c r="AA127" s="99">
        <v>4</v>
      </c>
      <c r="AB127" s="99">
        <v>4</v>
      </c>
      <c r="AC127" s="99">
        <v>4</v>
      </c>
      <c r="AD127" s="99">
        <v>4</v>
      </c>
      <c r="AE127" s="103">
        <v>4</v>
      </c>
      <c r="AF127" s="103">
        <v>4</v>
      </c>
      <c r="AG127" s="103">
        <v>4</v>
      </c>
      <c r="AH127" s="103">
        <v>4</v>
      </c>
      <c r="AI127" s="103">
        <v>4</v>
      </c>
      <c r="AJ127" s="103">
        <v>4</v>
      </c>
      <c r="AK127" s="103">
        <v>4</v>
      </c>
      <c r="AL127" s="103">
        <v>4</v>
      </c>
      <c r="AM127" s="103">
        <v>4</v>
      </c>
      <c r="AN127" s="103">
        <v>4</v>
      </c>
      <c r="AO127" s="103">
        <v>4</v>
      </c>
      <c r="AP127" s="103">
        <v>4</v>
      </c>
      <c r="AQ127" s="103">
        <v>4</v>
      </c>
      <c r="AR127" s="103">
        <v>4</v>
      </c>
      <c r="AS127" s="77">
        <v>4</v>
      </c>
      <c r="AT127" s="77">
        <v>4</v>
      </c>
      <c r="AU127" s="105">
        <v>4</v>
      </c>
    </row>
    <row r="128" spans="1:47" ht="24">
      <c r="A128" s="73">
        <v>127</v>
      </c>
      <c r="B128" s="71" t="s">
        <v>212</v>
      </c>
      <c r="C128" s="71">
        <v>2</v>
      </c>
      <c r="D128" s="71" t="s">
        <v>67</v>
      </c>
      <c r="E128" s="71" t="s">
        <v>210</v>
      </c>
      <c r="F128" s="71">
        <v>1</v>
      </c>
      <c r="G128" s="71">
        <v>1</v>
      </c>
      <c r="H128" s="71">
        <v>1</v>
      </c>
      <c r="I128" s="71">
        <v>1</v>
      </c>
      <c r="J128" s="71">
        <v>1</v>
      </c>
      <c r="K128" s="71">
        <v>0</v>
      </c>
      <c r="L128" s="71">
        <v>0</v>
      </c>
      <c r="M128" s="71">
        <v>0</v>
      </c>
      <c r="N128" s="71">
        <v>1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5">
        <v>4</v>
      </c>
      <c r="U128" s="75">
        <v>4</v>
      </c>
      <c r="V128" s="75">
        <v>4</v>
      </c>
      <c r="W128" s="101">
        <v>4</v>
      </c>
      <c r="X128" s="101">
        <v>4</v>
      </c>
      <c r="Y128" s="99">
        <v>4</v>
      </c>
      <c r="Z128" s="99">
        <v>4</v>
      </c>
      <c r="AA128" s="99">
        <v>4</v>
      </c>
      <c r="AB128" s="99">
        <v>4</v>
      </c>
      <c r="AC128" s="99">
        <v>5</v>
      </c>
      <c r="AD128" s="99">
        <v>5</v>
      </c>
      <c r="AE128" s="103">
        <v>5</v>
      </c>
      <c r="AF128" s="103">
        <v>5</v>
      </c>
      <c r="AG128" s="103">
        <v>5</v>
      </c>
      <c r="AH128" s="103">
        <v>5</v>
      </c>
      <c r="AI128" s="103">
        <v>5</v>
      </c>
      <c r="AJ128" s="103">
        <v>5</v>
      </c>
      <c r="AK128" s="103">
        <v>5</v>
      </c>
      <c r="AL128" s="103">
        <v>5</v>
      </c>
      <c r="AM128" s="103">
        <v>5</v>
      </c>
      <c r="AN128" s="103">
        <v>5</v>
      </c>
      <c r="AO128" s="103">
        <v>5</v>
      </c>
      <c r="AP128" s="103">
        <v>5</v>
      </c>
      <c r="AQ128" s="103">
        <v>5</v>
      </c>
      <c r="AR128" s="103">
        <v>5</v>
      </c>
      <c r="AS128" s="77">
        <v>5</v>
      </c>
      <c r="AT128" s="77">
        <v>5</v>
      </c>
      <c r="AU128" s="105">
        <v>5</v>
      </c>
    </row>
    <row r="129" spans="1:47" ht="24">
      <c r="A129" s="73">
        <v>128</v>
      </c>
      <c r="B129" s="71" t="s">
        <v>212</v>
      </c>
      <c r="C129" s="71">
        <v>2</v>
      </c>
      <c r="D129" s="71" t="s">
        <v>80</v>
      </c>
      <c r="E129" s="71" t="s">
        <v>87</v>
      </c>
      <c r="F129" s="71">
        <v>1</v>
      </c>
      <c r="G129" s="71">
        <v>1</v>
      </c>
      <c r="H129" s="71">
        <v>1</v>
      </c>
      <c r="I129" s="71">
        <v>0</v>
      </c>
      <c r="J129" s="71">
        <v>0</v>
      </c>
      <c r="K129" s="71">
        <v>1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5">
        <v>4</v>
      </c>
      <c r="U129" s="75">
        <v>3</v>
      </c>
      <c r="V129" s="75">
        <v>4</v>
      </c>
      <c r="W129" s="101">
        <v>4</v>
      </c>
      <c r="X129" s="101">
        <v>4</v>
      </c>
      <c r="Y129" s="99">
        <v>4</v>
      </c>
      <c r="Z129" s="99">
        <v>3</v>
      </c>
      <c r="AA129" s="99">
        <v>4</v>
      </c>
      <c r="AB129" s="99">
        <v>4</v>
      </c>
      <c r="AC129" s="99">
        <v>4</v>
      </c>
      <c r="AD129" s="99">
        <v>4</v>
      </c>
      <c r="AE129" s="103">
        <v>5</v>
      </c>
      <c r="AF129" s="103">
        <v>4</v>
      </c>
      <c r="AG129" s="103">
        <v>4</v>
      </c>
      <c r="AH129" s="103">
        <v>4</v>
      </c>
      <c r="AI129" s="103">
        <v>5</v>
      </c>
      <c r="AJ129" s="103">
        <v>5</v>
      </c>
      <c r="AK129" s="103">
        <v>4</v>
      </c>
      <c r="AL129" s="103">
        <v>4</v>
      </c>
      <c r="AM129" s="103">
        <v>4</v>
      </c>
      <c r="AN129" s="103">
        <v>5</v>
      </c>
      <c r="AO129" s="103">
        <v>5</v>
      </c>
      <c r="AP129" s="103">
        <v>4</v>
      </c>
      <c r="AQ129" s="103">
        <v>5</v>
      </c>
      <c r="AR129" s="103">
        <v>5</v>
      </c>
      <c r="AS129" s="77">
        <v>5</v>
      </c>
      <c r="AT129" s="77">
        <v>5</v>
      </c>
      <c r="AU129" s="105">
        <v>4</v>
      </c>
    </row>
    <row r="130" spans="1:47" ht="24">
      <c r="A130" s="73">
        <v>129</v>
      </c>
      <c r="B130" s="71" t="s">
        <v>212</v>
      </c>
      <c r="C130" s="71">
        <v>2</v>
      </c>
      <c r="D130" s="71" t="s">
        <v>114</v>
      </c>
      <c r="E130" s="71" t="s">
        <v>209</v>
      </c>
      <c r="F130" s="71">
        <v>1</v>
      </c>
      <c r="G130" s="71">
        <v>1</v>
      </c>
      <c r="H130" s="71">
        <v>1</v>
      </c>
      <c r="I130" s="71">
        <v>1</v>
      </c>
      <c r="J130" s="71">
        <v>1</v>
      </c>
      <c r="K130" s="71">
        <v>1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5">
        <v>4</v>
      </c>
      <c r="U130" s="75">
        <v>4</v>
      </c>
      <c r="V130" s="75">
        <v>3</v>
      </c>
      <c r="W130" s="101">
        <v>4</v>
      </c>
      <c r="X130" s="101">
        <v>4</v>
      </c>
      <c r="Y130" s="99">
        <v>4</v>
      </c>
      <c r="Z130" s="99">
        <v>3</v>
      </c>
      <c r="AA130" s="99">
        <v>4</v>
      </c>
      <c r="AB130" s="99">
        <v>4</v>
      </c>
      <c r="AC130" s="99">
        <v>4</v>
      </c>
      <c r="AD130" s="99">
        <v>4</v>
      </c>
      <c r="AE130" s="103">
        <v>4</v>
      </c>
      <c r="AF130" s="103">
        <v>4</v>
      </c>
      <c r="AG130" s="103">
        <v>4</v>
      </c>
      <c r="AH130" s="103">
        <v>4</v>
      </c>
      <c r="AI130" s="103">
        <v>3</v>
      </c>
      <c r="AJ130" s="103">
        <v>4</v>
      </c>
      <c r="AK130" s="103">
        <v>3</v>
      </c>
      <c r="AL130" s="103">
        <v>4</v>
      </c>
      <c r="AM130" s="103">
        <v>4</v>
      </c>
      <c r="AN130" s="103">
        <v>3</v>
      </c>
      <c r="AO130" s="103">
        <v>4</v>
      </c>
      <c r="AP130" s="103">
        <v>4</v>
      </c>
      <c r="AQ130" s="103">
        <v>3</v>
      </c>
      <c r="AR130" s="103">
        <v>3</v>
      </c>
      <c r="AS130" s="77">
        <v>4</v>
      </c>
      <c r="AT130" s="77">
        <v>4</v>
      </c>
      <c r="AU130" s="105">
        <v>4</v>
      </c>
    </row>
    <row r="131" spans="1:47" ht="24">
      <c r="A131" s="73">
        <v>130</v>
      </c>
      <c r="B131" s="71" t="s">
        <v>212</v>
      </c>
      <c r="C131" s="71">
        <v>2</v>
      </c>
      <c r="D131" s="71" t="s">
        <v>80</v>
      </c>
      <c r="E131" s="71" t="s">
        <v>87</v>
      </c>
      <c r="F131" s="71">
        <v>0</v>
      </c>
      <c r="G131" s="71">
        <v>0</v>
      </c>
      <c r="H131" s="71">
        <v>0</v>
      </c>
      <c r="I131" s="71">
        <v>1</v>
      </c>
      <c r="J131" s="71">
        <v>1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  <c r="T131" s="75">
        <v>4</v>
      </c>
      <c r="U131" s="75">
        <v>4</v>
      </c>
      <c r="V131" s="75">
        <v>1</v>
      </c>
      <c r="W131" s="101">
        <v>4</v>
      </c>
      <c r="X131" s="101">
        <v>4</v>
      </c>
      <c r="Y131" s="99">
        <v>4</v>
      </c>
      <c r="Z131" s="99">
        <v>4</v>
      </c>
      <c r="AA131" s="99">
        <v>4</v>
      </c>
      <c r="AB131" s="99">
        <v>4</v>
      </c>
      <c r="AC131" s="99">
        <v>4</v>
      </c>
      <c r="AD131" s="99">
        <v>4</v>
      </c>
      <c r="AE131" s="103">
        <v>4</v>
      </c>
      <c r="AF131" s="103">
        <v>4</v>
      </c>
      <c r="AG131" s="103">
        <v>4</v>
      </c>
      <c r="AH131" s="103">
        <v>4</v>
      </c>
      <c r="AI131" s="103">
        <v>4</v>
      </c>
      <c r="AJ131" s="103">
        <v>4</v>
      </c>
      <c r="AK131" s="103">
        <v>4</v>
      </c>
      <c r="AL131" s="103">
        <v>4</v>
      </c>
      <c r="AM131" s="103">
        <v>4</v>
      </c>
      <c r="AN131" s="103">
        <v>4</v>
      </c>
      <c r="AO131" s="103">
        <v>4</v>
      </c>
      <c r="AP131" s="103">
        <v>4</v>
      </c>
      <c r="AQ131" s="103">
        <v>4</v>
      </c>
      <c r="AR131" s="103">
        <v>4</v>
      </c>
      <c r="AS131" s="77">
        <v>4</v>
      </c>
      <c r="AT131" s="77">
        <v>4</v>
      </c>
      <c r="AU131" s="105">
        <v>4</v>
      </c>
    </row>
    <row r="132" spans="1:47" ht="24">
      <c r="A132" s="73">
        <v>131</v>
      </c>
      <c r="B132" s="71" t="s">
        <v>212</v>
      </c>
      <c r="C132" s="71">
        <v>1</v>
      </c>
      <c r="D132" s="71" t="s">
        <v>67</v>
      </c>
      <c r="E132" s="71" t="s">
        <v>210</v>
      </c>
      <c r="F132" s="71">
        <v>1</v>
      </c>
      <c r="G132" s="71">
        <v>1</v>
      </c>
      <c r="H132" s="71">
        <v>0</v>
      </c>
      <c r="I132" s="71">
        <v>1</v>
      </c>
      <c r="J132" s="71">
        <v>1</v>
      </c>
      <c r="K132" s="71">
        <v>0</v>
      </c>
      <c r="L132" s="71">
        <v>1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5">
        <v>4</v>
      </c>
      <c r="U132" s="75">
        <v>5</v>
      </c>
      <c r="V132" s="75">
        <v>1</v>
      </c>
      <c r="W132" s="101">
        <v>5</v>
      </c>
      <c r="X132" s="101">
        <v>5</v>
      </c>
      <c r="Y132" s="99">
        <v>5</v>
      </c>
      <c r="Z132" s="99">
        <v>5</v>
      </c>
      <c r="AA132" s="99">
        <v>5</v>
      </c>
      <c r="AB132" s="99">
        <v>5</v>
      </c>
      <c r="AC132" s="99">
        <v>5</v>
      </c>
      <c r="AD132" s="99">
        <v>4</v>
      </c>
      <c r="AE132" s="103">
        <v>4</v>
      </c>
      <c r="AF132" s="103">
        <v>4</v>
      </c>
      <c r="AG132" s="103">
        <v>4</v>
      </c>
      <c r="AH132" s="103">
        <v>4</v>
      </c>
      <c r="AI132" s="103">
        <v>5</v>
      </c>
      <c r="AJ132" s="103">
        <v>4</v>
      </c>
      <c r="AK132" s="103">
        <v>5</v>
      </c>
      <c r="AL132" s="103">
        <v>5</v>
      </c>
      <c r="AM132" s="103">
        <v>4</v>
      </c>
      <c r="AN132" s="103">
        <v>4</v>
      </c>
      <c r="AO132" s="103">
        <v>4</v>
      </c>
      <c r="AP132" s="103">
        <v>5</v>
      </c>
      <c r="AQ132" s="103">
        <v>4</v>
      </c>
      <c r="AR132" s="103">
        <v>4</v>
      </c>
      <c r="AS132" s="77">
        <v>4</v>
      </c>
      <c r="AT132" s="77">
        <v>4</v>
      </c>
      <c r="AU132" s="105">
        <v>4</v>
      </c>
    </row>
    <row r="133" spans="1:47" ht="24">
      <c r="A133" s="73">
        <v>132</v>
      </c>
      <c r="B133" s="71" t="s">
        <v>212</v>
      </c>
      <c r="C133" s="71">
        <v>2</v>
      </c>
      <c r="D133" s="71" t="s">
        <v>66</v>
      </c>
      <c r="E133" s="71" t="s">
        <v>328</v>
      </c>
      <c r="F133" s="71">
        <v>0</v>
      </c>
      <c r="G133" s="71">
        <v>0</v>
      </c>
      <c r="H133" s="71">
        <v>1</v>
      </c>
      <c r="I133" s="71">
        <v>0</v>
      </c>
      <c r="J133" s="71">
        <v>0</v>
      </c>
      <c r="K133" s="71">
        <v>1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1">
        <v>0</v>
      </c>
      <c r="S133" s="71">
        <v>0</v>
      </c>
      <c r="T133" s="75">
        <v>5</v>
      </c>
      <c r="U133" s="75">
        <v>4</v>
      </c>
      <c r="V133" s="75">
        <v>4</v>
      </c>
      <c r="W133" s="101">
        <v>5</v>
      </c>
      <c r="X133" s="101">
        <v>5</v>
      </c>
      <c r="Y133" s="99">
        <v>5</v>
      </c>
      <c r="Z133" s="99">
        <v>4</v>
      </c>
      <c r="AA133" s="99">
        <v>4</v>
      </c>
      <c r="AB133" s="99">
        <v>5</v>
      </c>
      <c r="AC133" s="99">
        <v>5</v>
      </c>
      <c r="AD133" s="99">
        <v>4</v>
      </c>
      <c r="AE133" s="103">
        <v>5</v>
      </c>
      <c r="AF133" s="103">
        <v>5</v>
      </c>
      <c r="AG133" s="103">
        <v>5</v>
      </c>
      <c r="AH133" s="103">
        <v>5</v>
      </c>
      <c r="AI133" s="103">
        <v>5</v>
      </c>
      <c r="AJ133" s="103">
        <v>5</v>
      </c>
      <c r="AK133" s="103">
        <v>5</v>
      </c>
      <c r="AL133" s="103">
        <v>5</v>
      </c>
      <c r="AM133" s="103">
        <v>5</v>
      </c>
      <c r="AN133" s="103">
        <v>5</v>
      </c>
      <c r="AO133" s="103">
        <v>5</v>
      </c>
      <c r="AP133" s="103">
        <v>5</v>
      </c>
      <c r="AQ133" s="103">
        <v>5</v>
      </c>
      <c r="AR133" s="103">
        <v>5</v>
      </c>
      <c r="AS133" s="77">
        <v>5</v>
      </c>
      <c r="AT133" s="77">
        <v>4</v>
      </c>
      <c r="AU133" s="105">
        <v>5</v>
      </c>
    </row>
    <row r="134" spans="1:47" ht="24">
      <c r="A134" s="73">
        <v>133</v>
      </c>
      <c r="B134" s="71" t="s">
        <v>217</v>
      </c>
      <c r="C134" s="71">
        <v>2</v>
      </c>
      <c r="D134" s="71" t="s">
        <v>74</v>
      </c>
      <c r="E134" s="71" t="s">
        <v>77</v>
      </c>
      <c r="F134" s="71">
        <v>1</v>
      </c>
      <c r="G134" s="71">
        <v>0</v>
      </c>
      <c r="H134" s="71">
        <v>0</v>
      </c>
      <c r="I134" s="71">
        <v>0</v>
      </c>
      <c r="J134" s="71">
        <v>0</v>
      </c>
      <c r="K134" s="71">
        <v>1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5">
        <v>4</v>
      </c>
      <c r="U134" s="75">
        <v>5</v>
      </c>
      <c r="V134" s="75">
        <v>4</v>
      </c>
      <c r="W134" s="101">
        <v>4</v>
      </c>
      <c r="X134" s="101">
        <v>4</v>
      </c>
      <c r="Y134" s="99">
        <v>4</v>
      </c>
      <c r="Z134" s="99">
        <v>4</v>
      </c>
      <c r="AA134" s="99">
        <v>4</v>
      </c>
      <c r="AB134" s="99">
        <v>4</v>
      </c>
      <c r="AC134" s="99">
        <v>4</v>
      </c>
      <c r="AD134" s="99">
        <v>4</v>
      </c>
      <c r="AE134" s="103">
        <v>4</v>
      </c>
      <c r="AF134" s="103">
        <v>4</v>
      </c>
      <c r="AG134" s="103">
        <v>3</v>
      </c>
      <c r="AH134" s="103">
        <v>3</v>
      </c>
      <c r="AI134" s="103">
        <v>4</v>
      </c>
      <c r="AJ134" s="103">
        <v>4</v>
      </c>
      <c r="AK134" s="103">
        <v>4</v>
      </c>
      <c r="AL134" s="103">
        <v>4</v>
      </c>
      <c r="AM134" s="103">
        <v>4</v>
      </c>
      <c r="AN134" s="103">
        <v>4</v>
      </c>
      <c r="AO134" s="103">
        <v>4</v>
      </c>
      <c r="AP134" s="103">
        <v>4</v>
      </c>
      <c r="AQ134" s="103">
        <v>4</v>
      </c>
      <c r="AR134" s="103">
        <v>4</v>
      </c>
      <c r="AS134" s="77">
        <v>4</v>
      </c>
      <c r="AT134" s="77">
        <v>4</v>
      </c>
      <c r="AU134" s="105">
        <v>4</v>
      </c>
    </row>
    <row r="135" spans="1:47" ht="24">
      <c r="A135" s="73">
        <v>134</v>
      </c>
      <c r="B135" s="71" t="s">
        <v>212</v>
      </c>
      <c r="C135" s="71">
        <v>2</v>
      </c>
      <c r="D135" s="71" t="s">
        <v>74</v>
      </c>
      <c r="E135" s="71" t="s">
        <v>77</v>
      </c>
      <c r="F135" s="71">
        <v>0</v>
      </c>
      <c r="G135" s="71">
        <v>1</v>
      </c>
      <c r="H135" s="71">
        <v>0</v>
      </c>
      <c r="I135" s="71">
        <v>1</v>
      </c>
      <c r="J135" s="71">
        <v>0</v>
      </c>
      <c r="K135" s="71">
        <v>1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5">
        <v>4</v>
      </c>
      <c r="U135" s="75">
        <v>4</v>
      </c>
      <c r="V135" s="75">
        <v>4</v>
      </c>
      <c r="W135" s="101">
        <v>5</v>
      </c>
      <c r="X135" s="101">
        <v>5</v>
      </c>
      <c r="Y135" s="99">
        <v>5</v>
      </c>
      <c r="Z135" s="99">
        <v>4</v>
      </c>
      <c r="AA135" s="99">
        <v>4</v>
      </c>
      <c r="AB135" s="99">
        <v>5</v>
      </c>
      <c r="AC135" s="99">
        <v>5</v>
      </c>
      <c r="AD135" s="99">
        <v>4</v>
      </c>
      <c r="AE135" s="103">
        <v>5</v>
      </c>
      <c r="AF135" s="103">
        <v>5</v>
      </c>
      <c r="AG135" s="103">
        <v>4</v>
      </c>
      <c r="AH135" s="103">
        <v>4</v>
      </c>
      <c r="AI135" s="103">
        <v>4</v>
      </c>
      <c r="AJ135" s="103">
        <v>4</v>
      </c>
      <c r="AK135" s="103">
        <v>4</v>
      </c>
      <c r="AL135" s="103">
        <v>4</v>
      </c>
      <c r="AM135" s="103">
        <v>4</v>
      </c>
      <c r="AN135" s="103">
        <v>4</v>
      </c>
      <c r="AO135" s="103">
        <v>4</v>
      </c>
      <c r="AP135" s="103">
        <v>4</v>
      </c>
      <c r="AQ135" s="103">
        <v>4</v>
      </c>
      <c r="AR135" s="103">
        <v>4</v>
      </c>
      <c r="AS135" s="77">
        <v>3</v>
      </c>
      <c r="AT135" s="77">
        <v>4</v>
      </c>
      <c r="AU135" s="105">
        <v>5</v>
      </c>
    </row>
    <row r="136" spans="1:47" ht="24">
      <c r="A136" s="73">
        <v>135</v>
      </c>
      <c r="B136" s="71" t="s">
        <v>212</v>
      </c>
      <c r="C136" s="71">
        <v>2</v>
      </c>
      <c r="D136" s="71" t="s">
        <v>74</v>
      </c>
      <c r="E136" s="71" t="s">
        <v>77</v>
      </c>
      <c r="F136" s="71">
        <v>1</v>
      </c>
      <c r="G136" s="71">
        <v>1</v>
      </c>
      <c r="H136" s="71">
        <v>0</v>
      </c>
      <c r="I136" s="71">
        <v>0</v>
      </c>
      <c r="J136" s="71">
        <v>0</v>
      </c>
      <c r="K136" s="71">
        <v>1</v>
      </c>
      <c r="L136" s="71">
        <v>1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5">
        <v>5</v>
      </c>
      <c r="U136" s="75">
        <v>5</v>
      </c>
      <c r="V136" s="75">
        <v>4</v>
      </c>
      <c r="W136" s="101">
        <v>4</v>
      </c>
      <c r="X136" s="101">
        <v>5</v>
      </c>
      <c r="Y136" s="99">
        <v>4</v>
      </c>
      <c r="Z136" s="99">
        <v>5</v>
      </c>
      <c r="AA136" s="99">
        <v>5</v>
      </c>
      <c r="AB136" s="99">
        <v>5</v>
      </c>
      <c r="AC136" s="99">
        <v>4</v>
      </c>
      <c r="AD136" s="99">
        <v>4</v>
      </c>
      <c r="AE136" s="103">
        <v>5</v>
      </c>
      <c r="AF136" s="103">
        <v>4</v>
      </c>
      <c r="AG136" s="103">
        <v>4</v>
      </c>
      <c r="AH136" s="103">
        <v>4</v>
      </c>
      <c r="AI136" s="103">
        <v>5</v>
      </c>
      <c r="AJ136" s="103">
        <v>4</v>
      </c>
      <c r="AK136" s="103">
        <v>4</v>
      </c>
      <c r="AL136" s="103">
        <v>4</v>
      </c>
      <c r="AM136" s="103">
        <v>4</v>
      </c>
      <c r="AN136" s="103">
        <v>5</v>
      </c>
      <c r="AO136" s="103">
        <v>4</v>
      </c>
      <c r="AP136" s="103">
        <v>5</v>
      </c>
      <c r="AQ136" s="103">
        <v>5</v>
      </c>
      <c r="AR136" s="103">
        <v>5</v>
      </c>
      <c r="AS136" s="77">
        <v>5</v>
      </c>
      <c r="AT136" s="77">
        <v>4</v>
      </c>
      <c r="AU136" s="105">
        <v>4</v>
      </c>
    </row>
    <row r="137" spans="1:47" ht="24">
      <c r="A137" s="73">
        <v>136</v>
      </c>
      <c r="B137" s="71" t="s">
        <v>212</v>
      </c>
      <c r="C137" s="71">
        <v>1</v>
      </c>
      <c r="D137" s="71" t="s">
        <v>80</v>
      </c>
      <c r="E137" s="71" t="s">
        <v>140</v>
      </c>
      <c r="F137" s="71">
        <v>1</v>
      </c>
      <c r="G137" s="71">
        <v>0</v>
      </c>
      <c r="H137" s="71">
        <v>1</v>
      </c>
      <c r="I137" s="71">
        <v>0</v>
      </c>
      <c r="J137" s="71">
        <v>1</v>
      </c>
      <c r="K137" s="71">
        <v>0</v>
      </c>
      <c r="L137" s="71">
        <v>1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5">
        <v>4</v>
      </c>
      <c r="U137" s="75">
        <v>3</v>
      </c>
      <c r="V137" s="75">
        <v>3</v>
      </c>
      <c r="W137" s="101">
        <v>4</v>
      </c>
      <c r="X137" s="101">
        <v>4</v>
      </c>
      <c r="Y137" s="99">
        <v>4</v>
      </c>
      <c r="Z137" s="99">
        <v>4</v>
      </c>
      <c r="AA137" s="99">
        <v>3</v>
      </c>
      <c r="AB137" s="99">
        <v>5</v>
      </c>
      <c r="AC137" s="99">
        <v>4</v>
      </c>
      <c r="AD137" s="99">
        <v>5</v>
      </c>
      <c r="AE137" s="103">
        <v>4</v>
      </c>
      <c r="AF137" s="103">
        <v>4</v>
      </c>
      <c r="AG137" s="103">
        <v>4</v>
      </c>
      <c r="AH137" s="103">
        <v>4</v>
      </c>
      <c r="AI137" s="103">
        <v>4</v>
      </c>
      <c r="AJ137" s="103">
        <v>4</v>
      </c>
      <c r="AK137" s="103">
        <v>3</v>
      </c>
      <c r="AL137" s="103">
        <v>4</v>
      </c>
      <c r="AM137" s="103">
        <v>4</v>
      </c>
      <c r="AN137" s="103">
        <v>4</v>
      </c>
      <c r="AO137" s="103">
        <v>3</v>
      </c>
      <c r="AP137" s="103">
        <v>3</v>
      </c>
      <c r="AQ137" s="103">
        <v>3</v>
      </c>
      <c r="AR137" s="103">
        <v>3</v>
      </c>
      <c r="AS137" s="77">
        <v>2</v>
      </c>
      <c r="AT137" s="77">
        <v>4</v>
      </c>
      <c r="AU137" s="105">
        <v>3</v>
      </c>
    </row>
    <row r="138" spans="1:47" ht="24">
      <c r="A138" s="73">
        <v>137</v>
      </c>
      <c r="B138" s="71" t="s">
        <v>212</v>
      </c>
      <c r="C138" s="71">
        <v>2</v>
      </c>
      <c r="D138" s="71" t="s">
        <v>80</v>
      </c>
      <c r="E138" s="71" t="s">
        <v>90</v>
      </c>
      <c r="F138" s="71">
        <v>0</v>
      </c>
      <c r="G138" s="71">
        <v>1</v>
      </c>
      <c r="H138" s="71">
        <v>0</v>
      </c>
      <c r="I138" s="71">
        <v>0</v>
      </c>
      <c r="J138" s="71">
        <v>1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5">
        <v>5</v>
      </c>
      <c r="U138" s="75">
        <v>3</v>
      </c>
      <c r="V138" s="75">
        <v>3</v>
      </c>
      <c r="W138" s="101">
        <v>4</v>
      </c>
      <c r="X138" s="101">
        <v>5</v>
      </c>
      <c r="Y138" s="99">
        <v>5</v>
      </c>
      <c r="Z138" s="99">
        <v>5</v>
      </c>
      <c r="AA138" s="99">
        <v>5</v>
      </c>
      <c r="AB138" s="99">
        <v>5</v>
      </c>
      <c r="AC138" s="99">
        <v>5</v>
      </c>
      <c r="AD138" s="99">
        <v>5</v>
      </c>
      <c r="AE138" s="103">
        <v>5</v>
      </c>
      <c r="AF138" s="103">
        <v>5</v>
      </c>
      <c r="AG138" s="103">
        <v>4</v>
      </c>
      <c r="AH138" s="103">
        <v>5</v>
      </c>
      <c r="AI138" s="103">
        <v>4</v>
      </c>
      <c r="AJ138" s="103">
        <v>4</v>
      </c>
      <c r="AK138" s="103">
        <v>4</v>
      </c>
      <c r="AL138" s="103">
        <v>4</v>
      </c>
      <c r="AM138" s="103">
        <v>4</v>
      </c>
      <c r="AN138" s="103">
        <v>3</v>
      </c>
      <c r="AO138" s="103">
        <v>3</v>
      </c>
      <c r="AP138" s="103">
        <v>4</v>
      </c>
      <c r="AQ138" s="103">
        <v>4</v>
      </c>
      <c r="AR138" s="103">
        <v>4</v>
      </c>
      <c r="AS138" s="77">
        <v>4</v>
      </c>
      <c r="AT138" s="77">
        <v>4</v>
      </c>
      <c r="AU138" s="105">
        <v>4</v>
      </c>
    </row>
    <row r="139" spans="1:47" ht="24">
      <c r="A139" s="73">
        <v>138</v>
      </c>
      <c r="B139" s="71" t="s">
        <v>212</v>
      </c>
      <c r="C139" s="71">
        <v>2</v>
      </c>
      <c r="D139" s="71" t="s">
        <v>114</v>
      </c>
      <c r="E139" s="71" t="s">
        <v>209</v>
      </c>
      <c r="F139" s="71">
        <v>0</v>
      </c>
      <c r="G139" s="71">
        <v>1</v>
      </c>
      <c r="H139" s="71">
        <v>0</v>
      </c>
      <c r="I139" s="71">
        <v>1</v>
      </c>
      <c r="J139" s="71">
        <v>1</v>
      </c>
      <c r="K139" s="71">
        <v>0</v>
      </c>
      <c r="L139" s="71">
        <v>1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5">
        <v>5</v>
      </c>
      <c r="U139" s="75">
        <v>5</v>
      </c>
      <c r="V139" s="75">
        <v>5</v>
      </c>
      <c r="W139" s="101">
        <v>5</v>
      </c>
      <c r="X139" s="101">
        <v>5</v>
      </c>
      <c r="Y139" s="99">
        <v>5</v>
      </c>
      <c r="Z139" s="99">
        <v>5</v>
      </c>
      <c r="AA139" s="99">
        <v>4</v>
      </c>
      <c r="AB139" s="99">
        <v>5</v>
      </c>
      <c r="AC139" s="99">
        <v>5</v>
      </c>
      <c r="AD139" s="99">
        <v>4</v>
      </c>
      <c r="AE139" s="103">
        <v>5</v>
      </c>
      <c r="AF139" s="103">
        <v>5</v>
      </c>
      <c r="AG139" s="103">
        <v>5</v>
      </c>
      <c r="AH139" s="103">
        <v>5</v>
      </c>
      <c r="AI139" s="103">
        <v>5</v>
      </c>
      <c r="AJ139" s="103">
        <v>5</v>
      </c>
      <c r="AK139" s="103">
        <v>5</v>
      </c>
      <c r="AL139" s="103">
        <v>5</v>
      </c>
      <c r="AM139" s="103">
        <v>5</v>
      </c>
      <c r="AN139" s="103">
        <v>5</v>
      </c>
      <c r="AO139" s="103">
        <v>5</v>
      </c>
      <c r="AP139" s="103">
        <v>5</v>
      </c>
      <c r="AQ139" s="103">
        <v>5</v>
      </c>
      <c r="AR139" s="103">
        <v>5</v>
      </c>
      <c r="AS139" s="77">
        <v>5</v>
      </c>
      <c r="AT139" s="77">
        <v>5</v>
      </c>
      <c r="AU139" s="105">
        <v>5</v>
      </c>
    </row>
    <row r="140" spans="1:47" ht="24">
      <c r="A140" s="73">
        <v>139</v>
      </c>
      <c r="B140" s="71" t="s">
        <v>218</v>
      </c>
      <c r="C140" s="71">
        <v>1</v>
      </c>
      <c r="D140" s="71" t="s">
        <v>67</v>
      </c>
      <c r="E140" s="71" t="s">
        <v>142</v>
      </c>
      <c r="F140" s="71">
        <v>1</v>
      </c>
      <c r="G140" s="71">
        <v>0</v>
      </c>
      <c r="H140" s="71">
        <v>1</v>
      </c>
      <c r="I140" s="71">
        <v>1</v>
      </c>
      <c r="J140" s="71">
        <v>1</v>
      </c>
      <c r="K140" s="71">
        <v>0</v>
      </c>
      <c r="L140" s="71">
        <v>1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5">
        <v>5</v>
      </c>
      <c r="U140" s="75">
        <v>5</v>
      </c>
      <c r="V140" s="75">
        <v>5</v>
      </c>
      <c r="W140" s="101">
        <v>5</v>
      </c>
      <c r="X140" s="101">
        <v>5</v>
      </c>
      <c r="Y140" s="99">
        <v>5</v>
      </c>
      <c r="Z140" s="99">
        <v>4</v>
      </c>
      <c r="AA140" s="99">
        <v>5</v>
      </c>
      <c r="AB140" s="99">
        <v>5</v>
      </c>
      <c r="AC140" s="99">
        <v>5</v>
      </c>
      <c r="AD140" s="99">
        <v>5</v>
      </c>
      <c r="AE140" s="103">
        <v>5</v>
      </c>
      <c r="AF140" s="103">
        <v>5</v>
      </c>
      <c r="AG140" s="103">
        <v>5</v>
      </c>
      <c r="AH140" s="103">
        <v>5</v>
      </c>
      <c r="AI140" s="103">
        <v>5</v>
      </c>
      <c r="AJ140" s="103">
        <v>5</v>
      </c>
      <c r="AK140" s="103">
        <v>5</v>
      </c>
      <c r="AL140" s="103">
        <v>5</v>
      </c>
      <c r="AM140" s="103">
        <v>5</v>
      </c>
      <c r="AN140" s="103">
        <v>5</v>
      </c>
      <c r="AO140" s="103">
        <v>5</v>
      </c>
      <c r="AP140" s="103">
        <v>5</v>
      </c>
      <c r="AQ140" s="103">
        <v>5</v>
      </c>
      <c r="AR140" s="103">
        <v>5</v>
      </c>
      <c r="AS140" s="77">
        <v>5</v>
      </c>
      <c r="AT140" s="77">
        <v>5</v>
      </c>
      <c r="AU140" s="105">
        <v>5</v>
      </c>
    </row>
    <row r="141" spans="1:47" ht="24">
      <c r="A141" s="73">
        <v>140</v>
      </c>
      <c r="B141" s="71" t="s">
        <v>212</v>
      </c>
      <c r="C141" s="71">
        <v>1</v>
      </c>
      <c r="D141" s="71" t="s">
        <v>117</v>
      </c>
      <c r="E141" s="71" t="s">
        <v>94</v>
      </c>
      <c r="F141" s="71">
        <v>1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1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  <c r="T141" s="75">
        <v>4</v>
      </c>
      <c r="U141" s="75">
        <v>5</v>
      </c>
      <c r="V141" s="75">
        <v>2</v>
      </c>
      <c r="W141" s="101">
        <v>4</v>
      </c>
      <c r="X141" s="101">
        <v>5</v>
      </c>
      <c r="Y141" s="99">
        <v>5</v>
      </c>
      <c r="Z141" s="99">
        <v>4</v>
      </c>
      <c r="AA141" s="99">
        <v>4</v>
      </c>
      <c r="AB141" s="99">
        <v>5</v>
      </c>
      <c r="AC141" s="99">
        <v>4</v>
      </c>
      <c r="AD141" s="99">
        <v>3</v>
      </c>
      <c r="AE141" s="103">
        <v>4</v>
      </c>
      <c r="AF141" s="103">
        <v>4</v>
      </c>
      <c r="AG141" s="103">
        <v>4</v>
      </c>
      <c r="AH141" s="103">
        <v>3</v>
      </c>
      <c r="AI141" s="103">
        <v>4</v>
      </c>
      <c r="AJ141" s="103">
        <v>4</v>
      </c>
      <c r="AK141" s="103">
        <v>4</v>
      </c>
      <c r="AL141" s="103">
        <v>4</v>
      </c>
      <c r="AM141" s="103">
        <v>3</v>
      </c>
      <c r="AN141" s="103">
        <v>4</v>
      </c>
      <c r="AO141" s="103">
        <v>3</v>
      </c>
      <c r="AP141" s="103">
        <v>4</v>
      </c>
      <c r="AQ141" s="103">
        <v>3</v>
      </c>
      <c r="AR141" s="103">
        <v>3</v>
      </c>
      <c r="AS141" s="77">
        <v>4</v>
      </c>
      <c r="AT141" s="77">
        <v>4</v>
      </c>
      <c r="AU141" s="105">
        <v>4</v>
      </c>
    </row>
    <row r="142" spans="1:47" ht="24">
      <c r="A142" s="73">
        <v>141</v>
      </c>
      <c r="B142" s="71" t="s">
        <v>212</v>
      </c>
      <c r="C142" s="71">
        <v>1</v>
      </c>
      <c r="D142" s="71" t="s">
        <v>80</v>
      </c>
      <c r="E142" s="71" t="s">
        <v>90</v>
      </c>
      <c r="F142" s="71">
        <v>1</v>
      </c>
      <c r="G142" s="71">
        <v>0</v>
      </c>
      <c r="H142" s="71">
        <v>1</v>
      </c>
      <c r="I142" s="71">
        <v>0</v>
      </c>
      <c r="J142" s="71">
        <v>1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5">
        <v>5</v>
      </c>
      <c r="U142" s="75">
        <v>5</v>
      </c>
      <c r="V142" s="75">
        <v>4</v>
      </c>
      <c r="W142" s="101">
        <v>5</v>
      </c>
      <c r="X142" s="101">
        <v>5</v>
      </c>
      <c r="Y142" s="99">
        <v>5</v>
      </c>
      <c r="Z142" s="99">
        <v>5</v>
      </c>
      <c r="AA142" s="99">
        <v>3</v>
      </c>
      <c r="AB142" s="99">
        <v>5</v>
      </c>
      <c r="AC142" s="99">
        <v>4</v>
      </c>
      <c r="AD142" s="99">
        <v>4</v>
      </c>
      <c r="AE142" s="103">
        <v>5</v>
      </c>
      <c r="AF142" s="103">
        <v>5</v>
      </c>
      <c r="AG142" s="103">
        <v>5</v>
      </c>
      <c r="AH142" s="103">
        <v>5</v>
      </c>
      <c r="AI142" s="103">
        <v>5</v>
      </c>
      <c r="AJ142" s="103">
        <v>5</v>
      </c>
      <c r="AK142" s="103">
        <v>5</v>
      </c>
      <c r="AL142" s="103">
        <v>5</v>
      </c>
      <c r="AM142" s="103">
        <v>5</v>
      </c>
      <c r="AN142" s="103">
        <v>5</v>
      </c>
      <c r="AO142" s="103">
        <v>5</v>
      </c>
      <c r="AP142" s="103">
        <v>5</v>
      </c>
      <c r="AQ142" s="103">
        <v>5</v>
      </c>
      <c r="AR142" s="103">
        <v>5</v>
      </c>
      <c r="AS142" s="77">
        <v>5</v>
      </c>
      <c r="AT142" s="77">
        <v>3</v>
      </c>
      <c r="AU142" s="105">
        <v>4</v>
      </c>
    </row>
    <row r="143" spans="1:47" ht="24">
      <c r="A143" s="73">
        <v>142</v>
      </c>
      <c r="B143" s="71" t="s">
        <v>212</v>
      </c>
      <c r="C143" s="71">
        <v>2</v>
      </c>
      <c r="D143" s="71" t="s">
        <v>70</v>
      </c>
      <c r="E143" s="71" t="s">
        <v>242</v>
      </c>
      <c r="F143" s="71">
        <v>0</v>
      </c>
      <c r="G143" s="71">
        <v>1</v>
      </c>
      <c r="H143" s="71">
        <v>1</v>
      </c>
      <c r="I143" s="71">
        <v>1</v>
      </c>
      <c r="J143" s="71">
        <v>1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71">
        <v>0</v>
      </c>
      <c r="T143" s="75">
        <v>4</v>
      </c>
      <c r="U143" s="75">
        <v>4</v>
      </c>
      <c r="V143" s="75">
        <v>4</v>
      </c>
      <c r="W143" s="101">
        <v>4</v>
      </c>
      <c r="X143" s="101">
        <v>3</v>
      </c>
      <c r="Y143" s="99">
        <v>4</v>
      </c>
      <c r="Z143" s="99">
        <v>4</v>
      </c>
      <c r="AA143" s="99">
        <v>4</v>
      </c>
      <c r="AB143" s="99">
        <v>4</v>
      </c>
      <c r="AC143" s="99">
        <v>4</v>
      </c>
      <c r="AD143" s="99">
        <v>4</v>
      </c>
      <c r="AE143" s="103">
        <v>4</v>
      </c>
      <c r="AF143" s="103">
        <v>4</v>
      </c>
      <c r="AG143" s="103">
        <v>4</v>
      </c>
      <c r="AH143" s="103">
        <v>4</v>
      </c>
      <c r="AI143" s="103">
        <v>4</v>
      </c>
      <c r="AJ143" s="103">
        <v>4</v>
      </c>
      <c r="AK143" s="103">
        <v>4</v>
      </c>
      <c r="AL143" s="103">
        <v>4</v>
      </c>
      <c r="AM143" s="103">
        <v>4</v>
      </c>
      <c r="AN143" s="103">
        <v>4</v>
      </c>
      <c r="AO143" s="103">
        <v>4</v>
      </c>
      <c r="AP143" s="103">
        <v>4</v>
      </c>
      <c r="AQ143" s="103">
        <v>4</v>
      </c>
      <c r="AR143" s="103">
        <v>4</v>
      </c>
      <c r="AS143" s="77">
        <v>4</v>
      </c>
      <c r="AT143" s="77">
        <v>4</v>
      </c>
      <c r="AU143" s="105">
        <v>4</v>
      </c>
    </row>
    <row r="144" spans="1:47" ht="24">
      <c r="A144" s="73">
        <v>143</v>
      </c>
      <c r="B144" s="71" t="s">
        <v>212</v>
      </c>
      <c r="C144" s="71">
        <v>1</v>
      </c>
      <c r="D144" s="71" t="s">
        <v>80</v>
      </c>
      <c r="E144" s="71" t="s">
        <v>90</v>
      </c>
      <c r="F144" s="71">
        <v>0</v>
      </c>
      <c r="G144" s="71">
        <v>1</v>
      </c>
      <c r="H144" s="71">
        <v>0</v>
      </c>
      <c r="I144" s="71">
        <v>1</v>
      </c>
      <c r="J144" s="71">
        <v>1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5">
        <v>4</v>
      </c>
      <c r="U144" s="75">
        <v>4</v>
      </c>
      <c r="V144" s="75">
        <v>4</v>
      </c>
      <c r="W144" s="101">
        <v>4</v>
      </c>
      <c r="X144" s="101">
        <v>4</v>
      </c>
      <c r="Y144" s="99">
        <v>4</v>
      </c>
      <c r="Z144" s="99">
        <v>4</v>
      </c>
      <c r="AA144" s="99">
        <v>4</v>
      </c>
      <c r="AB144" s="99">
        <v>4</v>
      </c>
      <c r="AC144" s="99">
        <v>4</v>
      </c>
      <c r="AD144" s="99">
        <v>4</v>
      </c>
      <c r="AE144" s="103">
        <v>4</v>
      </c>
      <c r="AF144" s="103">
        <v>4</v>
      </c>
      <c r="AG144" s="103">
        <v>4</v>
      </c>
      <c r="AH144" s="103">
        <v>4</v>
      </c>
      <c r="AI144" s="103">
        <v>4</v>
      </c>
      <c r="AJ144" s="103">
        <v>4</v>
      </c>
      <c r="AK144" s="103">
        <v>4</v>
      </c>
      <c r="AL144" s="103">
        <v>4</v>
      </c>
      <c r="AM144" s="103">
        <v>4</v>
      </c>
      <c r="AN144" s="103">
        <v>4</v>
      </c>
      <c r="AO144" s="103">
        <v>4</v>
      </c>
      <c r="AP144" s="103">
        <v>4</v>
      </c>
      <c r="AQ144" s="103">
        <v>4</v>
      </c>
      <c r="AR144" s="103">
        <v>4</v>
      </c>
      <c r="AS144" s="77">
        <v>4</v>
      </c>
      <c r="AT144" s="77">
        <v>4</v>
      </c>
      <c r="AU144" s="105">
        <v>4</v>
      </c>
    </row>
    <row r="145" spans="1:47" ht="24">
      <c r="A145" s="73">
        <v>144</v>
      </c>
      <c r="B145" s="71" t="s">
        <v>212</v>
      </c>
      <c r="C145" s="71">
        <v>1</v>
      </c>
      <c r="D145" s="71" t="s">
        <v>257</v>
      </c>
      <c r="E145" s="71" t="s">
        <v>87</v>
      </c>
      <c r="F145" s="71">
        <v>0</v>
      </c>
      <c r="G145" s="71">
        <v>0</v>
      </c>
      <c r="H145" s="71">
        <v>1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1</v>
      </c>
      <c r="O145" s="71">
        <v>0</v>
      </c>
      <c r="P145" s="71">
        <v>0</v>
      </c>
      <c r="Q145" s="71">
        <v>0</v>
      </c>
      <c r="R145" s="71">
        <v>0</v>
      </c>
      <c r="S145" s="71">
        <v>0</v>
      </c>
      <c r="T145" s="75">
        <v>4</v>
      </c>
      <c r="U145" s="75">
        <v>4</v>
      </c>
      <c r="V145" s="75">
        <v>4</v>
      </c>
      <c r="W145" s="101">
        <v>5</v>
      </c>
      <c r="X145" s="101">
        <v>5</v>
      </c>
      <c r="Y145" s="99">
        <v>4</v>
      </c>
      <c r="Z145" s="99">
        <v>3</v>
      </c>
      <c r="AA145" s="99">
        <v>4</v>
      </c>
      <c r="AB145" s="99">
        <v>4</v>
      </c>
      <c r="AC145" s="99">
        <v>4</v>
      </c>
      <c r="AD145" s="99">
        <v>4</v>
      </c>
      <c r="AE145" s="103">
        <v>4</v>
      </c>
      <c r="AF145" s="103">
        <v>4</v>
      </c>
      <c r="AG145" s="103">
        <v>4</v>
      </c>
      <c r="AH145" s="103">
        <v>4</v>
      </c>
      <c r="AI145" s="103">
        <v>4</v>
      </c>
      <c r="AJ145" s="103">
        <v>4</v>
      </c>
      <c r="AK145" s="103">
        <v>3</v>
      </c>
      <c r="AL145" s="103">
        <v>4</v>
      </c>
      <c r="AM145" s="103">
        <v>4</v>
      </c>
      <c r="AN145" s="103">
        <v>5</v>
      </c>
      <c r="AO145" s="103">
        <v>4</v>
      </c>
      <c r="AP145" s="103">
        <v>4</v>
      </c>
      <c r="AQ145" s="103">
        <v>4</v>
      </c>
      <c r="AR145" s="103">
        <v>4</v>
      </c>
      <c r="AS145" s="77">
        <v>4</v>
      </c>
      <c r="AT145" s="77">
        <v>3</v>
      </c>
      <c r="AU145" s="105">
        <v>4</v>
      </c>
    </row>
    <row r="146" spans="1:47" ht="24">
      <c r="A146" s="73">
        <v>145</v>
      </c>
      <c r="B146" s="71" t="s">
        <v>212</v>
      </c>
      <c r="C146" s="71">
        <v>2</v>
      </c>
      <c r="D146" s="71" t="s">
        <v>114</v>
      </c>
      <c r="E146" s="71" t="s">
        <v>231</v>
      </c>
      <c r="F146" s="71">
        <v>0</v>
      </c>
      <c r="G146" s="71">
        <v>1</v>
      </c>
      <c r="H146" s="71">
        <v>0</v>
      </c>
      <c r="I146" s="71">
        <v>0</v>
      </c>
      <c r="J146" s="71">
        <v>0</v>
      </c>
      <c r="K146" s="71">
        <v>0</v>
      </c>
      <c r="L146" s="71">
        <v>1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5">
        <v>3</v>
      </c>
      <c r="U146" s="75">
        <v>3</v>
      </c>
      <c r="V146" s="75">
        <v>3</v>
      </c>
      <c r="W146" s="101">
        <v>4</v>
      </c>
      <c r="X146" s="101">
        <v>3</v>
      </c>
      <c r="Y146" s="99">
        <v>4</v>
      </c>
      <c r="Z146" s="99">
        <v>3</v>
      </c>
      <c r="AA146" s="99">
        <v>4</v>
      </c>
      <c r="AB146" s="99">
        <v>4</v>
      </c>
      <c r="AC146" s="99">
        <v>3</v>
      </c>
      <c r="AD146" s="99">
        <v>3</v>
      </c>
      <c r="AE146" s="103">
        <v>4</v>
      </c>
      <c r="AF146" s="103">
        <v>4</v>
      </c>
      <c r="AG146" s="103">
        <v>3</v>
      </c>
      <c r="AH146" s="103">
        <v>3</v>
      </c>
      <c r="AI146" s="103">
        <v>3</v>
      </c>
      <c r="AJ146" s="103">
        <v>3</v>
      </c>
      <c r="AK146" s="103">
        <v>4</v>
      </c>
      <c r="AL146" s="103">
        <v>4</v>
      </c>
      <c r="AM146" s="103">
        <v>3</v>
      </c>
      <c r="AN146" s="103">
        <v>4</v>
      </c>
      <c r="AO146" s="103">
        <v>4</v>
      </c>
      <c r="AP146" s="103">
        <v>4</v>
      </c>
      <c r="AQ146" s="103">
        <v>3</v>
      </c>
      <c r="AR146" s="103">
        <v>3</v>
      </c>
      <c r="AS146" s="77">
        <v>3</v>
      </c>
      <c r="AT146" s="77">
        <v>3</v>
      </c>
      <c r="AU146" s="105">
        <v>4</v>
      </c>
    </row>
    <row r="147" spans="1:47" ht="24">
      <c r="A147" s="73">
        <v>146</v>
      </c>
      <c r="B147" s="71" t="s">
        <v>218</v>
      </c>
      <c r="C147" s="71">
        <v>2</v>
      </c>
      <c r="D147" s="71" t="s">
        <v>67</v>
      </c>
      <c r="E147" s="71" t="s">
        <v>142</v>
      </c>
      <c r="F147" s="71">
        <v>1</v>
      </c>
      <c r="G147" s="71">
        <v>1</v>
      </c>
      <c r="H147" s="71">
        <v>1</v>
      </c>
      <c r="I147" s="71">
        <v>1</v>
      </c>
      <c r="J147" s="71">
        <v>1</v>
      </c>
      <c r="K147" s="71">
        <v>0</v>
      </c>
      <c r="L147" s="71">
        <v>1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5">
        <v>4</v>
      </c>
      <c r="U147" s="75">
        <v>4</v>
      </c>
      <c r="V147" s="75">
        <v>4</v>
      </c>
      <c r="W147" s="101">
        <v>5</v>
      </c>
      <c r="X147" s="101">
        <v>5</v>
      </c>
      <c r="Y147" s="99">
        <v>5</v>
      </c>
      <c r="Z147" s="99">
        <v>5</v>
      </c>
      <c r="AA147" s="99">
        <v>5</v>
      </c>
      <c r="AB147" s="99">
        <v>5</v>
      </c>
      <c r="AC147" s="99">
        <v>4</v>
      </c>
      <c r="AD147" s="99">
        <v>3</v>
      </c>
      <c r="AE147" s="103">
        <v>5</v>
      </c>
      <c r="AF147" s="103">
        <v>4</v>
      </c>
      <c r="AG147" s="103">
        <v>4</v>
      </c>
      <c r="AH147" s="103">
        <v>4</v>
      </c>
      <c r="AI147" s="103">
        <v>4</v>
      </c>
      <c r="AJ147" s="103">
        <v>4</v>
      </c>
      <c r="AK147" s="103">
        <v>4</v>
      </c>
      <c r="AL147" s="103">
        <v>4</v>
      </c>
      <c r="AM147" s="103">
        <v>4</v>
      </c>
      <c r="AN147" s="103">
        <v>4</v>
      </c>
      <c r="AO147" s="103">
        <v>4</v>
      </c>
      <c r="AP147" s="103">
        <v>4</v>
      </c>
      <c r="AQ147" s="103">
        <v>4</v>
      </c>
      <c r="AR147" s="103">
        <v>4</v>
      </c>
      <c r="AS147" s="77">
        <v>3</v>
      </c>
      <c r="AT147" s="77">
        <v>4</v>
      </c>
      <c r="AU147" s="105">
        <v>5</v>
      </c>
    </row>
    <row r="148" spans="1:47" ht="24">
      <c r="A148" s="73">
        <v>147</v>
      </c>
      <c r="B148" s="71" t="s">
        <v>212</v>
      </c>
      <c r="C148" s="71">
        <v>2</v>
      </c>
      <c r="D148" s="71" t="s">
        <v>67</v>
      </c>
      <c r="E148" s="71" t="s">
        <v>210</v>
      </c>
      <c r="F148" s="71">
        <v>1</v>
      </c>
      <c r="G148" s="71">
        <v>0</v>
      </c>
      <c r="H148" s="71">
        <v>1</v>
      </c>
      <c r="I148" s="71">
        <v>1</v>
      </c>
      <c r="J148" s="71">
        <v>0</v>
      </c>
      <c r="K148" s="71">
        <v>0</v>
      </c>
      <c r="L148" s="71">
        <v>1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5">
        <v>4</v>
      </c>
      <c r="U148" s="75">
        <v>4</v>
      </c>
      <c r="V148" s="75">
        <v>4</v>
      </c>
      <c r="W148" s="101">
        <v>4</v>
      </c>
      <c r="X148" s="101">
        <v>4</v>
      </c>
      <c r="Y148" s="99">
        <v>4</v>
      </c>
      <c r="Z148" s="99">
        <v>4</v>
      </c>
      <c r="AA148" s="99">
        <v>4</v>
      </c>
      <c r="AB148" s="99">
        <v>4</v>
      </c>
      <c r="AC148" s="99">
        <v>4</v>
      </c>
      <c r="AD148" s="99">
        <v>4</v>
      </c>
      <c r="AE148" s="103">
        <v>4</v>
      </c>
      <c r="AF148" s="103">
        <v>4</v>
      </c>
      <c r="AG148" s="103">
        <v>4</v>
      </c>
      <c r="AH148" s="103">
        <v>4</v>
      </c>
      <c r="AI148" s="103">
        <v>4</v>
      </c>
      <c r="AJ148" s="103">
        <v>4</v>
      </c>
      <c r="AK148" s="103">
        <v>4</v>
      </c>
      <c r="AL148" s="103">
        <v>4</v>
      </c>
      <c r="AM148" s="103">
        <v>4</v>
      </c>
      <c r="AN148" s="103">
        <v>4</v>
      </c>
      <c r="AO148" s="103">
        <v>4</v>
      </c>
      <c r="AP148" s="103">
        <v>4</v>
      </c>
      <c r="AQ148" s="103">
        <v>4</v>
      </c>
      <c r="AR148" s="103">
        <v>4</v>
      </c>
      <c r="AS148" s="77">
        <v>4</v>
      </c>
      <c r="AT148" s="77">
        <v>4</v>
      </c>
      <c r="AU148" s="105">
        <v>4</v>
      </c>
    </row>
    <row r="149" spans="1:47" ht="24">
      <c r="A149" s="73">
        <v>148</v>
      </c>
      <c r="B149" s="71" t="s">
        <v>218</v>
      </c>
      <c r="C149" s="71">
        <v>2</v>
      </c>
      <c r="D149" s="71" t="s">
        <v>67</v>
      </c>
      <c r="E149" s="71" t="s">
        <v>227</v>
      </c>
      <c r="F149" s="71">
        <v>0</v>
      </c>
      <c r="G149" s="71">
        <v>0</v>
      </c>
      <c r="H149" s="71">
        <v>1</v>
      </c>
      <c r="I149" s="71">
        <v>0</v>
      </c>
      <c r="J149" s="71">
        <v>0</v>
      </c>
      <c r="K149" s="71">
        <v>0</v>
      </c>
      <c r="L149" s="71">
        <v>1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5">
        <v>5</v>
      </c>
      <c r="U149" s="75">
        <v>5</v>
      </c>
      <c r="V149" s="75">
        <v>4</v>
      </c>
      <c r="W149" s="101">
        <v>4</v>
      </c>
      <c r="X149" s="101">
        <v>5</v>
      </c>
      <c r="Y149" s="99">
        <v>5</v>
      </c>
      <c r="Z149" s="99">
        <v>5</v>
      </c>
      <c r="AA149" s="99">
        <v>5</v>
      </c>
      <c r="AB149" s="99">
        <v>5</v>
      </c>
      <c r="AC149" s="99">
        <v>5</v>
      </c>
      <c r="AD149" s="99">
        <v>4</v>
      </c>
      <c r="AE149" s="103">
        <v>5</v>
      </c>
      <c r="AF149" s="103">
        <v>5</v>
      </c>
      <c r="AG149" s="103">
        <v>5</v>
      </c>
      <c r="AH149" s="103">
        <v>5</v>
      </c>
      <c r="AI149" s="103">
        <v>5</v>
      </c>
      <c r="AJ149" s="103">
        <v>5</v>
      </c>
      <c r="AK149" s="103">
        <v>5</v>
      </c>
      <c r="AL149" s="103">
        <v>5</v>
      </c>
      <c r="AM149" s="103">
        <v>5</v>
      </c>
      <c r="AN149" s="103">
        <v>5</v>
      </c>
      <c r="AO149" s="103">
        <v>5</v>
      </c>
      <c r="AP149" s="103">
        <v>5</v>
      </c>
      <c r="AQ149" s="103">
        <v>5</v>
      </c>
      <c r="AR149" s="103">
        <v>5</v>
      </c>
      <c r="AS149" s="77">
        <v>5</v>
      </c>
      <c r="AT149" s="77">
        <v>5</v>
      </c>
      <c r="AU149" s="105">
        <v>5</v>
      </c>
    </row>
    <row r="150" spans="1:47" ht="24">
      <c r="A150" s="73">
        <v>149</v>
      </c>
      <c r="B150" s="71" t="s">
        <v>212</v>
      </c>
      <c r="C150" s="71">
        <v>1</v>
      </c>
      <c r="D150" s="71" t="s">
        <v>67</v>
      </c>
      <c r="E150" s="71" t="s">
        <v>210</v>
      </c>
      <c r="F150" s="71">
        <v>0</v>
      </c>
      <c r="G150" s="71">
        <v>0</v>
      </c>
      <c r="H150" s="71">
        <v>0</v>
      </c>
      <c r="I150" s="71">
        <v>1</v>
      </c>
      <c r="J150" s="71">
        <v>0</v>
      </c>
      <c r="K150" s="71">
        <v>0</v>
      </c>
      <c r="L150" s="71">
        <v>1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5">
        <v>5</v>
      </c>
      <c r="U150" s="75">
        <v>4</v>
      </c>
      <c r="V150" s="75">
        <v>3</v>
      </c>
      <c r="W150" s="101">
        <v>4</v>
      </c>
      <c r="X150" s="101">
        <v>4</v>
      </c>
      <c r="Y150" s="99">
        <v>4</v>
      </c>
      <c r="Z150" s="99">
        <v>4</v>
      </c>
      <c r="AA150" s="99">
        <v>4</v>
      </c>
      <c r="AB150" s="99">
        <v>4</v>
      </c>
      <c r="AC150" s="99">
        <v>4</v>
      </c>
      <c r="AD150" s="99">
        <v>3</v>
      </c>
      <c r="AE150" s="103">
        <v>4</v>
      </c>
      <c r="AF150" s="103">
        <v>4</v>
      </c>
      <c r="AG150" s="103">
        <v>4</v>
      </c>
      <c r="AH150" s="103">
        <v>4</v>
      </c>
      <c r="AI150" s="103">
        <v>4</v>
      </c>
      <c r="AJ150" s="103">
        <v>4</v>
      </c>
      <c r="AK150" s="103">
        <v>4</v>
      </c>
      <c r="AL150" s="103">
        <v>4</v>
      </c>
      <c r="AM150" s="103">
        <v>4</v>
      </c>
      <c r="AN150" s="103">
        <v>4</v>
      </c>
      <c r="AO150" s="103">
        <v>4</v>
      </c>
      <c r="AP150" s="103">
        <v>4</v>
      </c>
      <c r="AQ150" s="103">
        <v>4</v>
      </c>
      <c r="AR150" s="103">
        <v>4</v>
      </c>
      <c r="AS150" s="77">
        <v>3</v>
      </c>
      <c r="AT150" s="77">
        <v>3</v>
      </c>
      <c r="AU150" s="105">
        <v>4</v>
      </c>
    </row>
    <row r="151" spans="1:47" ht="24">
      <c r="A151" s="73">
        <v>150</v>
      </c>
      <c r="B151" s="71" t="s">
        <v>212</v>
      </c>
      <c r="C151" s="71">
        <v>1</v>
      </c>
      <c r="D151" s="71" t="s">
        <v>117</v>
      </c>
      <c r="E151" s="71" t="s">
        <v>94</v>
      </c>
      <c r="F151" s="71">
        <v>1</v>
      </c>
      <c r="G151" s="71">
        <v>1</v>
      </c>
      <c r="H151" s="71">
        <v>1</v>
      </c>
      <c r="I151" s="71">
        <v>1</v>
      </c>
      <c r="J151" s="71">
        <v>1</v>
      </c>
      <c r="K151" s="71">
        <v>1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5">
        <v>4</v>
      </c>
      <c r="U151" s="75">
        <v>4</v>
      </c>
      <c r="V151" s="75">
        <v>4</v>
      </c>
      <c r="W151" s="101">
        <v>3</v>
      </c>
      <c r="X151" s="101">
        <v>4</v>
      </c>
      <c r="Y151" s="99">
        <v>4</v>
      </c>
      <c r="Z151" s="99">
        <v>4</v>
      </c>
      <c r="AA151" s="99">
        <v>4</v>
      </c>
      <c r="AB151" s="99">
        <v>4</v>
      </c>
      <c r="AC151" s="99">
        <v>4</v>
      </c>
      <c r="AD151" s="99">
        <v>4</v>
      </c>
      <c r="AE151" s="103">
        <v>4</v>
      </c>
      <c r="AF151" s="103">
        <v>3</v>
      </c>
      <c r="AG151" s="103">
        <v>3</v>
      </c>
      <c r="AH151" s="103">
        <v>4</v>
      </c>
      <c r="AI151" s="103">
        <v>4</v>
      </c>
      <c r="AJ151" s="103">
        <v>4</v>
      </c>
      <c r="AK151" s="103">
        <v>4</v>
      </c>
      <c r="AL151" s="103">
        <v>4</v>
      </c>
      <c r="AM151" s="103">
        <v>4</v>
      </c>
      <c r="AN151" s="103">
        <v>4</v>
      </c>
      <c r="AO151" s="103">
        <v>4</v>
      </c>
      <c r="AP151" s="103">
        <v>4</v>
      </c>
      <c r="AQ151" s="103">
        <v>4</v>
      </c>
      <c r="AR151" s="103">
        <v>4</v>
      </c>
      <c r="AS151" s="77">
        <v>4</v>
      </c>
      <c r="AT151" s="77">
        <v>4</v>
      </c>
      <c r="AU151" s="105">
        <v>4</v>
      </c>
    </row>
    <row r="152" spans="1:47" ht="24">
      <c r="A152" s="73">
        <v>151</v>
      </c>
      <c r="B152" s="71" t="s">
        <v>212</v>
      </c>
      <c r="C152" s="71">
        <v>1</v>
      </c>
      <c r="D152" s="71" t="s">
        <v>114</v>
      </c>
      <c r="E152" s="71" t="s">
        <v>209</v>
      </c>
      <c r="F152" s="71">
        <v>1</v>
      </c>
      <c r="G152" s="71">
        <v>1</v>
      </c>
      <c r="H152" s="71">
        <v>1</v>
      </c>
      <c r="I152" s="71">
        <v>1</v>
      </c>
      <c r="J152" s="71">
        <v>0</v>
      </c>
      <c r="K152" s="71">
        <v>0</v>
      </c>
      <c r="L152" s="71">
        <v>1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5">
        <v>4</v>
      </c>
      <c r="U152" s="75">
        <v>4</v>
      </c>
      <c r="V152" s="75">
        <v>3</v>
      </c>
      <c r="W152" s="101">
        <v>2</v>
      </c>
      <c r="X152" s="101">
        <v>4</v>
      </c>
      <c r="Y152" s="99">
        <v>4</v>
      </c>
      <c r="Z152" s="99">
        <v>5</v>
      </c>
      <c r="AA152" s="99">
        <v>4</v>
      </c>
      <c r="AB152" s="99">
        <v>3</v>
      </c>
      <c r="AC152" s="99">
        <v>4</v>
      </c>
      <c r="AD152" s="99">
        <v>4</v>
      </c>
      <c r="AE152" s="103">
        <v>3</v>
      </c>
      <c r="AF152" s="103">
        <v>3</v>
      </c>
      <c r="AG152" s="103">
        <v>3</v>
      </c>
      <c r="AH152" s="103">
        <v>4</v>
      </c>
      <c r="AI152" s="103">
        <v>4</v>
      </c>
      <c r="AJ152" s="103">
        <v>4</v>
      </c>
      <c r="AK152" s="103">
        <v>4</v>
      </c>
      <c r="AL152" s="103">
        <v>3</v>
      </c>
      <c r="AM152" s="103">
        <v>3</v>
      </c>
      <c r="AN152" s="103">
        <v>4</v>
      </c>
      <c r="AO152" s="103">
        <v>3</v>
      </c>
      <c r="AP152" s="103">
        <v>3</v>
      </c>
      <c r="AQ152" s="103">
        <v>4</v>
      </c>
      <c r="AR152" s="103">
        <v>4</v>
      </c>
      <c r="AS152" s="77">
        <v>2</v>
      </c>
      <c r="AT152" s="77">
        <v>4</v>
      </c>
      <c r="AU152" s="105">
        <v>3</v>
      </c>
    </row>
    <row r="153" spans="1:47" ht="24">
      <c r="A153" s="73">
        <v>152</v>
      </c>
      <c r="B153" s="71" t="s">
        <v>212</v>
      </c>
      <c r="C153" s="71">
        <v>2</v>
      </c>
      <c r="D153" s="71" t="s">
        <v>104</v>
      </c>
      <c r="E153" s="71" t="s">
        <v>104</v>
      </c>
      <c r="F153" s="71">
        <v>1</v>
      </c>
      <c r="G153" s="71">
        <v>0</v>
      </c>
      <c r="H153" s="71">
        <v>0</v>
      </c>
      <c r="I153" s="71">
        <v>0</v>
      </c>
      <c r="J153" s="71">
        <v>0</v>
      </c>
      <c r="K153" s="71">
        <v>1</v>
      </c>
      <c r="L153" s="71">
        <v>0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5">
        <v>5</v>
      </c>
      <c r="U153" s="75">
        <v>5</v>
      </c>
      <c r="V153" s="75">
        <v>5</v>
      </c>
      <c r="W153" s="101">
        <v>5</v>
      </c>
      <c r="X153" s="101">
        <v>5</v>
      </c>
      <c r="Y153" s="99">
        <v>5</v>
      </c>
      <c r="Z153" s="99">
        <v>5</v>
      </c>
      <c r="AA153" s="99">
        <v>5</v>
      </c>
      <c r="AB153" s="99">
        <v>5</v>
      </c>
      <c r="AC153" s="99">
        <v>5</v>
      </c>
      <c r="AD153" s="99">
        <v>5</v>
      </c>
      <c r="AE153" s="103">
        <v>5</v>
      </c>
      <c r="AF153" s="103">
        <v>5</v>
      </c>
      <c r="AG153" s="103">
        <v>5</v>
      </c>
      <c r="AH153" s="103">
        <v>5</v>
      </c>
      <c r="AI153" s="103">
        <v>5</v>
      </c>
      <c r="AJ153" s="103">
        <v>5</v>
      </c>
      <c r="AK153" s="103">
        <v>5</v>
      </c>
      <c r="AL153" s="103">
        <v>5</v>
      </c>
      <c r="AM153" s="103">
        <v>5</v>
      </c>
      <c r="AN153" s="103">
        <v>5</v>
      </c>
      <c r="AO153" s="103">
        <v>5</v>
      </c>
      <c r="AP153" s="103">
        <v>5</v>
      </c>
      <c r="AQ153" s="103">
        <v>5</v>
      </c>
      <c r="AR153" s="103">
        <v>5</v>
      </c>
      <c r="AS153" s="77">
        <v>4</v>
      </c>
      <c r="AT153" s="77">
        <v>3</v>
      </c>
      <c r="AU153" s="105">
        <v>4</v>
      </c>
    </row>
    <row r="154" spans="1:47" ht="24">
      <c r="A154" s="73">
        <v>153</v>
      </c>
      <c r="B154" s="71" t="s">
        <v>212</v>
      </c>
      <c r="C154" s="71">
        <v>1</v>
      </c>
      <c r="D154" s="71" t="s">
        <v>85</v>
      </c>
      <c r="E154" s="71" t="s">
        <v>259</v>
      </c>
      <c r="F154" s="71">
        <v>1</v>
      </c>
      <c r="G154" s="71">
        <v>1</v>
      </c>
      <c r="H154" s="71">
        <v>1</v>
      </c>
      <c r="I154" s="71">
        <v>0</v>
      </c>
      <c r="J154" s="71">
        <v>0</v>
      </c>
      <c r="K154" s="71">
        <v>1</v>
      </c>
      <c r="L154" s="71">
        <v>1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5">
        <v>4</v>
      </c>
      <c r="U154" s="75">
        <v>2</v>
      </c>
      <c r="V154" s="75">
        <v>2</v>
      </c>
      <c r="W154" s="101">
        <v>4</v>
      </c>
      <c r="X154" s="101">
        <v>4</v>
      </c>
      <c r="Y154" s="99">
        <v>4</v>
      </c>
      <c r="Z154" s="99">
        <v>4</v>
      </c>
      <c r="AA154" s="99">
        <v>4</v>
      </c>
      <c r="AB154" s="99">
        <v>4</v>
      </c>
      <c r="AC154" s="99">
        <v>4</v>
      </c>
      <c r="AD154" s="99">
        <v>4</v>
      </c>
      <c r="AE154" s="103">
        <v>4</v>
      </c>
      <c r="AF154" s="103">
        <v>4</v>
      </c>
      <c r="AG154" s="103">
        <v>4</v>
      </c>
      <c r="AH154" s="103">
        <v>4</v>
      </c>
      <c r="AI154" s="103">
        <v>4</v>
      </c>
      <c r="AJ154" s="103">
        <v>4</v>
      </c>
      <c r="AK154" s="103">
        <v>4</v>
      </c>
      <c r="AL154" s="103">
        <v>4</v>
      </c>
      <c r="AM154" s="103">
        <v>4</v>
      </c>
      <c r="AN154" s="103">
        <v>4</v>
      </c>
      <c r="AO154" s="103">
        <v>4</v>
      </c>
      <c r="AP154" s="103">
        <v>4</v>
      </c>
      <c r="AQ154" s="103">
        <v>4</v>
      </c>
      <c r="AR154" s="103">
        <v>4</v>
      </c>
      <c r="AS154" s="77">
        <v>4</v>
      </c>
      <c r="AT154" s="77">
        <v>4</v>
      </c>
      <c r="AU154" s="105">
        <v>4</v>
      </c>
    </row>
    <row r="155" spans="1:47" ht="24">
      <c r="A155" s="73">
        <v>154</v>
      </c>
      <c r="B155" s="71" t="s">
        <v>212</v>
      </c>
      <c r="C155" s="71">
        <v>2</v>
      </c>
      <c r="D155" s="71" t="s">
        <v>85</v>
      </c>
      <c r="E155" s="71" t="s">
        <v>259</v>
      </c>
      <c r="F155" s="71">
        <v>1</v>
      </c>
      <c r="G155" s="71">
        <v>1</v>
      </c>
      <c r="H155" s="71">
        <v>0</v>
      </c>
      <c r="I155" s="71">
        <v>0</v>
      </c>
      <c r="J155" s="71">
        <v>0</v>
      </c>
      <c r="K155" s="71">
        <v>0</v>
      </c>
      <c r="L155" s="71">
        <v>1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5">
        <v>4</v>
      </c>
      <c r="U155" s="75">
        <v>3</v>
      </c>
      <c r="V155" s="75">
        <v>4</v>
      </c>
      <c r="W155" s="101">
        <v>4</v>
      </c>
      <c r="X155" s="101">
        <v>4</v>
      </c>
      <c r="Y155" s="99">
        <v>4</v>
      </c>
      <c r="Z155" s="99">
        <v>4</v>
      </c>
      <c r="AA155" s="99">
        <v>4</v>
      </c>
      <c r="AB155" s="99">
        <v>4</v>
      </c>
      <c r="AC155" s="99">
        <v>4</v>
      </c>
      <c r="AD155" s="99">
        <v>4</v>
      </c>
      <c r="AE155" s="103">
        <v>4</v>
      </c>
      <c r="AF155" s="103">
        <v>4</v>
      </c>
      <c r="AG155" s="103">
        <v>4</v>
      </c>
      <c r="AH155" s="103">
        <v>4</v>
      </c>
      <c r="AI155" s="103">
        <v>4</v>
      </c>
      <c r="AJ155" s="103">
        <v>4</v>
      </c>
      <c r="AK155" s="103">
        <v>4</v>
      </c>
      <c r="AL155" s="103">
        <v>4</v>
      </c>
      <c r="AM155" s="103">
        <v>4</v>
      </c>
      <c r="AN155" s="103">
        <v>4</v>
      </c>
      <c r="AO155" s="103">
        <v>4</v>
      </c>
      <c r="AP155" s="103">
        <v>4</v>
      </c>
      <c r="AQ155" s="103">
        <v>4</v>
      </c>
      <c r="AR155" s="103">
        <v>4</v>
      </c>
      <c r="AS155" s="77">
        <v>3</v>
      </c>
      <c r="AT155" s="77">
        <v>4</v>
      </c>
      <c r="AU155" s="105">
        <v>4</v>
      </c>
    </row>
    <row r="156" spans="1:47" ht="24">
      <c r="A156" s="73">
        <v>155</v>
      </c>
      <c r="B156" s="71" t="s">
        <v>212</v>
      </c>
      <c r="C156" s="71">
        <v>2</v>
      </c>
      <c r="D156" s="71" t="s">
        <v>104</v>
      </c>
      <c r="E156" s="71" t="s">
        <v>104</v>
      </c>
      <c r="F156" s="71">
        <v>0</v>
      </c>
      <c r="G156" s="71">
        <v>1</v>
      </c>
      <c r="H156" s="71">
        <v>0</v>
      </c>
      <c r="I156" s="71">
        <v>0</v>
      </c>
      <c r="J156" s="71">
        <v>0</v>
      </c>
      <c r="K156" s="71">
        <v>0</v>
      </c>
      <c r="L156" s="71">
        <v>1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5">
        <v>3</v>
      </c>
      <c r="U156" s="75">
        <v>4</v>
      </c>
      <c r="V156" s="75">
        <v>2</v>
      </c>
      <c r="W156" s="101">
        <v>4</v>
      </c>
      <c r="X156" s="101">
        <v>4</v>
      </c>
      <c r="Y156" s="99">
        <v>4</v>
      </c>
      <c r="Z156" s="99">
        <v>4</v>
      </c>
      <c r="AA156" s="99">
        <v>4</v>
      </c>
      <c r="AB156" s="99">
        <v>4</v>
      </c>
      <c r="AC156" s="99">
        <v>4</v>
      </c>
      <c r="AD156" s="99">
        <v>4</v>
      </c>
      <c r="AE156" s="103">
        <v>5</v>
      </c>
      <c r="AF156" s="103">
        <v>5</v>
      </c>
      <c r="AG156" s="103">
        <v>5</v>
      </c>
      <c r="AH156" s="103">
        <v>5</v>
      </c>
      <c r="AI156" s="103">
        <v>5</v>
      </c>
      <c r="AJ156" s="103">
        <v>5</v>
      </c>
      <c r="AK156" s="103">
        <v>4</v>
      </c>
      <c r="AL156" s="103">
        <v>4</v>
      </c>
      <c r="AM156" s="103">
        <v>4</v>
      </c>
      <c r="AN156" s="103">
        <v>4</v>
      </c>
      <c r="AO156" s="103">
        <v>4</v>
      </c>
      <c r="AP156" s="103">
        <v>4</v>
      </c>
      <c r="AQ156" s="103">
        <v>4</v>
      </c>
      <c r="AR156" s="103">
        <v>4</v>
      </c>
      <c r="AS156" s="77">
        <v>3</v>
      </c>
      <c r="AT156" s="77">
        <v>3</v>
      </c>
      <c r="AU156" s="105">
        <v>4</v>
      </c>
    </row>
    <row r="157" spans="1:47" ht="24">
      <c r="A157" s="73">
        <v>156</v>
      </c>
      <c r="B157" s="71" t="s">
        <v>212</v>
      </c>
      <c r="C157" s="71">
        <v>2</v>
      </c>
      <c r="D157" s="71" t="s">
        <v>75</v>
      </c>
      <c r="E157" s="71" t="s">
        <v>76</v>
      </c>
      <c r="F157" s="71">
        <v>1</v>
      </c>
      <c r="G157" s="71">
        <v>1</v>
      </c>
      <c r="H157" s="71">
        <v>0</v>
      </c>
      <c r="I157" s="71">
        <v>1</v>
      </c>
      <c r="J157" s="71">
        <v>0</v>
      </c>
      <c r="K157" s="71">
        <v>0</v>
      </c>
      <c r="L157" s="71">
        <v>1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5">
        <v>5</v>
      </c>
      <c r="U157" s="75">
        <v>5</v>
      </c>
      <c r="V157" s="75">
        <v>4</v>
      </c>
      <c r="W157" s="101">
        <v>5</v>
      </c>
      <c r="X157" s="101">
        <v>5</v>
      </c>
      <c r="Y157" s="99">
        <v>5</v>
      </c>
      <c r="Z157" s="99">
        <v>5</v>
      </c>
      <c r="AA157" s="99">
        <v>5</v>
      </c>
      <c r="AB157" s="99">
        <v>5</v>
      </c>
      <c r="AC157" s="99">
        <v>5</v>
      </c>
      <c r="AD157" s="99">
        <v>5</v>
      </c>
      <c r="AE157" s="103">
        <v>5</v>
      </c>
      <c r="AF157" s="103">
        <v>5</v>
      </c>
      <c r="AG157" s="103">
        <v>5</v>
      </c>
      <c r="AH157" s="103">
        <v>5</v>
      </c>
      <c r="AI157" s="103">
        <v>5</v>
      </c>
      <c r="AJ157" s="103">
        <v>5</v>
      </c>
      <c r="AK157" s="103">
        <v>5</v>
      </c>
      <c r="AL157" s="103">
        <v>5</v>
      </c>
      <c r="AM157" s="103">
        <v>4</v>
      </c>
      <c r="AN157" s="103">
        <v>4</v>
      </c>
      <c r="AO157" s="103">
        <v>5</v>
      </c>
      <c r="AP157" s="103">
        <v>5</v>
      </c>
      <c r="AQ157" s="103">
        <v>4</v>
      </c>
      <c r="AR157" s="103">
        <v>4</v>
      </c>
      <c r="AS157" s="77">
        <v>4</v>
      </c>
      <c r="AT157" s="77">
        <v>4</v>
      </c>
      <c r="AU157" s="105">
        <v>4</v>
      </c>
    </row>
    <row r="158" spans="1:47" ht="24">
      <c r="A158" s="73">
        <v>157</v>
      </c>
      <c r="B158" s="71" t="s">
        <v>212</v>
      </c>
      <c r="C158" s="71">
        <v>2</v>
      </c>
      <c r="D158" s="71" t="s">
        <v>67</v>
      </c>
      <c r="E158" s="71" t="s">
        <v>78</v>
      </c>
      <c r="F158" s="71">
        <v>0</v>
      </c>
      <c r="G158" s="71">
        <v>1</v>
      </c>
      <c r="H158" s="71">
        <v>1</v>
      </c>
      <c r="I158" s="71">
        <v>0</v>
      </c>
      <c r="J158" s="71">
        <v>0</v>
      </c>
      <c r="K158" s="71">
        <v>0</v>
      </c>
      <c r="L158" s="71">
        <v>1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5">
        <v>4</v>
      </c>
      <c r="U158" s="75">
        <v>4</v>
      </c>
      <c r="V158" s="75">
        <v>3</v>
      </c>
      <c r="W158" s="101">
        <v>4</v>
      </c>
      <c r="X158" s="101">
        <v>4</v>
      </c>
      <c r="Y158" s="99">
        <v>4</v>
      </c>
      <c r="Z158" s="99">
        <v>3</v>
      </c>
      <c r="AA158" s="99">
        <v>4</v>
      </c>
      <c r="AB158" s="99">
        <v>4</v>
      </c>
      <c r="AC158" s="99">
        <v>4</v>
      </c>
      <c r="AD158" s="99">
        <v>1</v>
      </c>
      <c r="AE158" s="103">
        <v>4</v>
      </c>
      <c r="AF158" s="103">
        <v>4</v>
      </c>
      <c r="AG158" s="103">
        <v>4</v>
      </c>
      <c r="AH158" s="103">
        <v>4</v>
      </c>
      <c r="AI158" s="103">
        <v>4</v>
      </c>
      <c r="AJ158" s="103">
        <v>4</v>
      </c>
      <c r="AK158" s="103">
        <v>4</v>
      </c>
      <c r="AL158" s="103">
        <v>4</v>
      </c>
      <c r="AM158" s="103">
        <v>4</v>
      </c>
      <c r="AN158" s="103">
        <v>4</v>
      </c>
      <c r="AO158" s="103">
        <v>4</v>
      </c>
      <c r="AP158" s="103">
        <v>3</v>
      </c>
      <c r="AQ158" s="103">
        <v>4</v>
      </c>
      <c r="AR158" s="103">
        <v>4</v>
      </c>
      <c r="AS158" s="77">
        <v>3</v>
      </c>
      <c r="AT158" s="77">
        <v>2</v>
      </c>
      <c r="AU158" s="105">
        <v>4</v>
      </c>
    </row>
    <row r="159" spans="1:47" ht="24">
      <c r="A159" s="73">
        <v>158</v>
      </c>
      <c r="B159" s="71" t="s">
        <v>212</v>
      </c>
      <c r="C159" s="71">
        <v>1</v>
      </c>
      <c r="D159" s="71" t="s">
        <v>70</v>
      </c>
      <c r="E159" s="71" t="s">
        <v>262</v>
      </c>
      <c r="F159" s="71">
        <v>1</v>
      </c>
      <c r="G159" s="71">
        <v>0</v>
      </c>
      <c r="H159" s="71">
        <v>0</v>
      </c>
      <c r="I159" s="71">
        <v>1</v>
      </c>
      <c r="J159" s="71">
        <v>0</v>
      </c>
      <c r="K159" s="71">
        <v>0</v>
      </c>
      <c r="L159" s="71">
        <v>1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5">
        <v>5</v>
      </c>
      <c r="U159" s="75">
        <v>5</v>
      </c>
      <c r="V159" s="75">
        <v>5</v>
      </c>
      <c r="W159" s="101">
        <v>5</v>
      </c>
      <c r="X159" s="101">
        <v>5</v>
      </c>
      <c r="Y159" s="99">
        <v>4</v>
      </c>
      <c r="Z159" s="99">
        <v>4</v>
      </c>
      <c r="AA159" s="99">
        <v>4</v>
      </c>
      <c r="AB159" s="99">
        <v>4</v>
      </c>
      <c r="AC159" s="99">
        <v>3</v>
      </c>
      <c r="AD159" s="99">
        <v>4</v>
      </c>
      <c r="AE159" s="103">
        <v>4</v>
      </c>
      <c r="AF159" s="103">
        <v>4</v>
      </c>
      <c r="AG159" s="103">
        <v>4</v>
      </c>
      <c r="AH159" s="103">
        <v>4</v>
      </c>
      <c r="AI159" s="103">
        <v>4</v>
      </c>
      <c r="AJ159" s="103">
        <v>4</v>
      </c>
      <c r="AK159" s="103">
        <v>4</v>
      </c>
      <c r="AL159" s="103">
        <v>4</v>
      </c>
      <c r="AM159" s="103">
        <v>4</v>
      </c>
      <c r="AN159" s="103">
        <v>4</v>
      </c>
      <c r="AO159" s="103">
        <v>4</v>
      </c>
      <c r="AP159" s="103">
        <v>5</v>
      </c>
      <c r="AQ159" s="103">
        <v>4</v>
      </c>
      <c r="AR159" s="103">
        <v>4</v>
      </c>
      <c r="AS159" s="77">
        <v>4</v>
      </c>
      <c r="AT159" s="77">
        <v>4</v>
      </c>
      <c r="AU159" s="105">
        <v>4</v>
      </c>
    </row>
    <row r="160" spans="1:47" ht="24">
      <c r="A160" s="73">
        <v>159</v>
      </c>
      <c r="B160" s="71" t="s">
        <v>212</v>
      </c>
      <c r="C160" s="71">
        <v>2</v>
      </c>
      <c r="D160" s="71" t="s">
        <v>67</v>
      </c>
      <c r="E160" s="71" t="s">
        <v>210</v>
      </c>
      <c r="F160" s="71">
        <v>1</v>
      </c>
      <c r="G160" s="71">
        <v>0</v>
      </c>
      <c r="H160" s="71">
        <v>1</v>
      </c>
      <c r="I160" s="71">
        <v>0</v>
      </c>
      <c r="J160" s="71">
        <v>1</v>
      </c>
      <c r="K160" s="71">
        <v>0</v>
      </c>
      <c r="L160" s="71">
        <v>0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5">
        <v>5</v>
      </c>
      <c r="U160" s="75">
        <v>5</v>
      </c>
      <c r="V160" s="75">
        <v>4</v>
      </c>
      <c r="W160" s="101">
        <v>4</v>
      </c>
      <c r="X160" s="101">
        <v>4</v>
      </c>
      <c r="Y160" s="99">
        <v>5</v>
      </c>
      <c r="Z160" s="99">
        <v>5</v>
      </c>
      <c r="AA160" s="99">
        <v>5</v>
      </c>
      <c r="AB160" s="99">
        <v>5</v>
      </c>
      <c r="AC160" s="99">
        <v>5</v>
      </c>
      <c r="AD160" s="99">
        <v>4</v>
      </c>
      <c r="AE160" s="103">
        <v>5</v>
      </c>
      <c r="AF160" s="103">
        <v>4</v>
      </c>
      <c r="AG160" s="103">
        <v>4</v>
      </c>
      <c r="AH160" s="103">
        <v>4</v>
      </c>
      <c r="AI160" s="103">
        <v>4</v>
      </c>
      <c r="AJ160" s="103">
        <v>4</v>
      </c>
      <c r="AK160" s="103">
        <v>4</v>
      </c>
      <c r="AL160" s="103">
        <v>4</v>
      </c>
      <c r="AM160" s="103">
        <v>4</v>
      </c>
      <c r="AN160" s="103">
        <v>5</v>
      </c>
      <c r="AO160" s="103">
        <v>4</v>
      </c>
      <c r="AP160" s="103">
        <v>4</v>
      </c>
      <c r="AQ160" s="103">
        <v>5</v>
      </c>
      <c r="AR160" s="103">
        <v>5</v>
      </c>
      <c r="AS160" s="77">
        <v>5</v>
      </c>
      <c r="AT160" s="77">
        <v>4</v>
      </c>
      <c r="AU160" s="105">
        <v>4</v>
      </c>
    </row>
    <row r="161" spans="1:47" ht="24">
      <c r="A161" s="73">
        <v>160</v>
      </c>
      <c r="B161" s="71" t="s">
        <v>212</v>
      </c>
      <c r="C161" s="71">
        <v>2</v>
      </c>
      <c r="D161" s="71" t="s">
        <v>70</v>
      </c>
      <c r="E161" s="71" t="s">
        <v>97</v>
      </c>
      <c r="F161" s="71">
        <v>1</v>
      </c>
      <c r="G161" s="71">
        <v>1</v>
      </c>
      <c r="H161" s="71">
        <v>0</v>
      </c>
      <c r="I161" s="71">
        <v>1</v>
      </c>
      <c r="J161" s="71">
        <v>1</v>
      </c>
      <c r="K161" s="71">
        <v>0</v>
      </c>
      <c r="L161" s="71">
        <v>0</v>
      </c>
      <c r="M161" s="71">
        <v>0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75">
        <v>4</v>
      </c>
      <c r="U161" s="75">
        <v>4</v>
      </c>
      <c r="V161" s="75">
        <v>3</v>
      </c>
      <c r="W161" s="101">
        <v>4</v>
      </c>
      <c r="X161" s="101">
        <v>4</v>
      </c>
      <c r="Y161" s="99">
        <v>4</v>
      </c>
      <c r="Z161" s="99">
        <v>4</v>
      </c>
      <c r="AA161" s="99">
        <v>4</v>
      </c>
      <c r="AB161" s="99">
        <v>4</v>
      </c>
      <c r="AC161" s="99">
        <v>4</v>
      </c>
      <c r="AD161" s="99">
        <v>4</v>
      </c>
      <c r="AE161" s="103">
        <v>4</v>
      </c>
      <c r="AF161" s="103">
        <v>3</v>
      </c>
      <c r="AG161" s="103">
        <v>4</v>
      </c>
      <c r="AH161" s="103">
        <v>4</v>
      </c>
      <c r="AI161" s="103">
        <v>4</v>
      </c>
      <c r="AJ161" s="103">
        <v>4</v>
      </c>
      <c r="AK161" s="103">
        <v>4</v>
      </c>
      <c r="AL161" s="103">
        <v>4</v>
      </c>
      <c r="AM161" s="103">
        <v>4</v>
      </c>
      <c r="AN161" s="103">
        <v>3</v>
      </c>
      <c r="AO161" s="103">
        <v>3</v>
      </c>
      <c r="AP161" s="103">
        <v>4</v>
      </c>
      <c r="AQ161" s="103">
        <v>4</v>
      </c>
      <c r="AR161" s="103">
        <v>4</v>
      </c>
      <c r="AS161" s="77">
        <v>4</v>
      </c>
      <c r="AT161" s="77">
        <v>4</v>
      </c>
      <c r="AU161" s="105">
        <v>4</v>
      </c>
    </row>
    <row r="162" spans="1:47" ht="24">
      <c r="A162" s="73">
        <v>161</v>
      </c>
      <c r="B162" s="71" t="s">
        <v>212</v>
      </c>
      <c r="C162" s="71">
        <v>1</v>
      </c>
      <c r="D162" s="71" t="s">
        <v>67</v>
      </c>
      <c r="E162" s="71" t="s">
        <v>68</v>
      </c>
      <c r="F162" s="71">
        <v>1</v>
      </c>
      <c r="G162" s="71">
        <v>0</v>
      </c>
      <c r="H162" s="71">
        <v>1</v>
      </c>
      <c r="I162" s="71">
        <v>0</v>
      </c>
      <c r="J162" s="71">
        <v>1</v>
      </c>
      <c r="K162" s="71">
        <v>1</v>
      </c>
      <c r="L162" s="71">
        <v>1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5">
        <v>4</v>
      </c>
      <c r="U162" s="75">
        <v>4</v>
      </c>
      <c r="V162" s="75">
        <v>4</v>
      </c>
      <c r="W162" s="101">
        <v>4</v>
      </c>
      <c r="X162" s="101">
        <v>4</v>
      </c>
      <c r="Y162" s="99">
        <v>4</v>
      </c>
      <c r="Z162" s="99">
        <v>4</v>
      </c>
      <c r="AA162" s="99">
        <v>4</v>
      </c>
      <c r="AB162" s="99">
        <v>4</v>
      </c>
      <c r="AC162" s="99">
        <v>4</v>
      </c>
      <c r="AD162" s="99">
        <v>4</v>
      </c>
      <c r="AE162" s="103">
        <v>4</v>
      </c>
      <c r="AF162" s="103">
        <v>4</v>
      </c>
      <c r="AG162" s="103">
        <v>4</v>
      </c>
      <c r="AH162" s="103">
        <v>4</v>
      </c>
      <c r="AI162" s="103">
        <v>4</v>
      </c>
      <c r="AJ162" s="103">
        <v>4</v>
      </c>
      <c r="AK162" s="103">
        <v>4</v>
      </c>
      <c r="AL162" s="103">
        <v>4</v>
      </c>
      <c r="AM162" s="103">
        <v>5</v>
      </c>
      <c r="AN162" s="103">
        <v>4</v>
      </c>
      <c r="AO162" s="103">
        <v>5</v>
      </c>
      <c r="AP162" s="103">
        <v>5</v>
      </c>
      <c r="AQ162" s="103">
        <v>4</v>
      </c>
      <c r="AR162" s="103">
        <v>4</v>
      </c>
      <c r="AS162" s="77">
        <v>5</v>
      </c>
      <c r="AT162" s="77">
        <v>4</v>
      </c>
      <c r="AU162" s="105">
        <v>4</v>
      </c>
    </row>
    <row r="163" spans="1:47" ht="24">
      <c r="A163" s="73">
        <v>162</v>
      </c>
      <c r="B163" s="71" t="s">
        <v>212</v>
      </c>
      <c r="C163" s="71">
        <v>1</v>
      </c>
      <c r="D163" s="71" t="s">
        <v>80</v>
      </c>
      <c r="E163" s="71" t="s">
        <v>90</v>
      </c>
      <c r="F163" s="71">
        <v>0</v>
      </c>
      <c r="G163" s="71">
        <v>0</v>
      </c>
      <c r="H163" s="71">
        <v>1</v>
      </c>
      <c r="I163" s="71">
        <v>1</v>
      </c>
      <c r="J163" s="71">
        <v>0</v>
      </c>
      <c r="K163" s="71">
        <v>0</v>
      </c>
      <c r="L163" s="71">
        <v>1</v>
      </c>
      <c r="M163" s="71">
        <v>0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  <c r="T163" s="75">
        <v>5</v>
      </c>
      <c r="U163" s="75">
        <v>5</v>
      </c>
      <c r="V163" s="75">
        <v>3</v>
      </c>
      <c r="W163" s="101">
        <v>5</v>
      </c>
      <c r="X163" s="101">
        <v>5</v>
      </c>
      <c r="Y163" s="99">
        <v>5</v>
      </c>
      <c r="Z163" s="99">
        <v>3</v>
      </c>
      <c r="AA163" s="99">
        <v>3</v>
      </c>
      <c r="AB163" s="99">
        <v>3</v>
      </c>
      <c r="AC163" s="99">
        <v>4</v>
      </c>
      <c r="AD163" s="99">
        <v>4</v>
      </c>
      <c r="AE163" s="103">
        <v>4</v>
      </c>
      <c r="AF163" s="103">
        <v>4</v>
      </c>
      <c r="AG163" s="103">
        <v>4</v>
      </c>
      <c r="AH163" s="103">
        <v>4</v>
      </c>
      <c r="AI163" s="103">
        <v>4</v>
      </c>
      <c r="AJ163" s="103">
        <v>4</v>
      </c>
      <c r="AK163" s="103">
        <v>4</v>
      </c>
      <c r="AL163" s="103">
        <v>3</v>
      </c>
      <c r="AM163" s="103">
        <v>3</v>
      </c>
      <c r="AN163" s="103">
        <v>3</v>
      </c>
      <c r="AO163" s="103">
        <v>3</v>
      </c>
      <c r="AP163" s="103">
        <v>3</v>
      </c>
      <c r="AQ163" s="103">
        <v>3</v>
      </c>
      <c r="AR163" s="103">
        <v>3</v>
      </c>
      <c r="AS163" s="77">
        <v>3</v>
      </c>
      <c r="AT163" s="77">
        <v>3</v>
      </c>
      <c r="AU163" s="105">
        <v>3</v>
      </c>
    </row>
    <row r="164" spans="1:47" ht="24">
      <c r="A164" s="73">
        <v>163</v>
      </c>
      <c r="B164" s="71" t="s">
        <v>212</v>
      </c>
      <c r="C164" s="71">
        <v>2</v>
      </c>
      <c r="D164" s="71" t="s">
        <v>70</v>
      </c>
      <c r="E164" s="71" t="s">
        <v>262</v>
      </c>
      <c r="F164" s="71">
        <v>1</v>
      </c>
      <c r="G164" s="71">
        <v>0</v>
      </c>
      <c r="H164" s="71">
        <v>1</v>
      </c>
      <c r="I164" s="71">
        <v>0</v>
      </c>
      <c r="J164" s="71">
        <v>1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  <c r="T164" s="75">
        <v>5</v>
      </c>
      <c r="U164" s="75">
        <v>4</v>
      </c>
      <c r="V164" s="75">
        <v>4</v>
      </c>
      <c r="W164" s="101">
        <v>5</v>
      </c>
      <c r="X164" s="101">
        <v>5</v>
      </c>
      <c r="Y164" s="99">
        <v>5</v>
      </c>
      <c r="Z164" s="99">
        <v>3</v>
      </c>
      <c r="AA164" s="99">
        <v>3</v>
      </c>
      <c r="AB164" s="99">
        <v>5</v>
      </c>
      <c r="AC164" s="99">
        <v>5</v>
      </c>
      <c r="AD164" s="99">
        <v>4</v>
      </c>
      <c r="AE164" s="103">
        <v>5</v>
      </c>
      <c r="AF164" s="103">
        <v>5</v>
      </c>
      <c r="AG164" s="103">
        <v>5</v>
      </c>
      <c r="AH164" s="103">
        <v>4</v>
      </c>
      <c r="AI164" s="103">
        <v>5</v>
      </c>
      <c r="AJ164" s="103">
        <v>5</v>
      </c>
      <c r="AK164" s="103">
        <v>5</v>
      </c>
      <c r="AL164" s="103">
        <v>5</v>
      </c>
      <c r="AM164" s="103">
        <v>5</v>
      </c>
      <c r="AN164" s="103">
        <v>5</v>
      </c>
      <c r="AO164" s="103">
        <v>4</v>
      </c>
      <c r="AP164" s="103">
        <v>3</v>
      </c>
      <c r="AQ164" s="103">
        <v>4</v>
      </c>
      <c r="AR164" s="103">
        <v>4</v>
      </c>
      <c r="AS164" s="77">
        <v>3</v>
      </c>
      <c r="AT164" s="77">
        <v>3</v>
      </c>
      <c r="AU164" s="105">
        <v>5</v>
      </c>
    </row>
    <row r="165" spans="1:47" ht="24">
      <c r="A165" s="73">
        <v>164</v>
      </c>
      <c r="B165" s="71" t="s">
        <v>212</v>
      </c>
      <c r="C165" s="71">
        <v>2</v>
      </c>
      <c r="D165" s="71" t="s">
        <v>85</v>
      </c>
      <c r="E165" s="71" t="s">
        <v>86</v>
      </c>
      <c r="F165" s="71">
        <v>0</v>
      </c>
      <c r="G165" s="71">
        <v>1</v>
      </c>
      <c r="H165" s="71">
        <v>1</v>
      </c>
      <c r="I165" s="71">
        <v>0</v>
      </c>
      <c r="J165" s="71">
        <v>0</v>
      </c>
      <c r="K165" s="71">
        <v>0</v>
      </c>
      <c r="L165" s="71">
        <v>1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5">
        <v>4</v>
      </c>
      <c r="U165" s="75">
        <v>4</v>
      </c>
      <c r="V165" s="75">
        <v>2</v>
      </c>
      <c r="W165" s="101">
        <v>5</v>
      </c>
      <c r="X165" s="101">
        <v>5</v>
      </c>
      <c r="Y165" s="99">
        <v>5</v>
      </c>
      <c r="Z165" s="99">
        <v>4</v>
      </c>
      <c r="AA165" s="99">
        <v>3</v>
      </c>
      <c r="AB165" s="99">
        <v>5</v>
      </c>
      <c r="AC165" s="99">
        <v>5</v>
      </c>
      <c r="AD165" s="99">
        <v>3</v>
      </c>
      <c r="AE165" s="103">
        <v>4</v>
      </c>
      <c r="AF165" s="103">
        <v>4</v>
      </c>
      <c r="AG165" s="103">
        <v>4</v>
      </c>
      <c r="AH165" s="103">
        <v>4</v>
      </c>
      <c r="AI165" s="103">
        <v>4</v>
      </c>
      <c r="AJ165" s="103">
        <v>4</v>
      </c>
      <c r="AK165" s="103">
        <v>4</v>
      </c>
      <c r="AL165" s="103">
        <v>4</v>
      </c>
      <c r="AM165" s="103">
        <v>4</v>
      </c>
      <c r="AN165" s="103">
        <v>4</v>
      </c>
      <c r="AO165" s="103">
        <v>4</v>
      </c>
      <c r="AP165" s="103">
        <v>3</v>
      </c>
      <c r="AQ165" s="103">
        <v>4</v>
      </c>
      <c r="AR165" s="103">
        <v>4</v>
      </c>
      <c r="AS165" s="77">
        <v>4</v>
      </c>
      <c r="AT165" s="77">
        <v>5</v>
      </c>
      <c r="AU165" s="105">
        <v>4</v>
      </c>
    </row>
    <row r="166" spans="1:47" ht="24">
      <c r="A166" s="73">
        <v>165</v>
      </c>
      <c r="B166" s="71" t="s">
        <v>212</v>
      </c>
      <c r="C166" s="71">
        <v>2</v>
      </c>
      <c r="D166" s="71" t="s">
        <v>85</v>
      </c>
      <c r="E166" s="71" t="s">
        <v>86</v>
      </c>
      <c r="F166" s="71">
        <v>1</v>
      </c>
      <c r="G166" s="71">
        <v>1</v>
      </c>
      <c r="H166" s="71">
        <v>1</v>
      </c>
      <c r="I166" s="71">
        <v>0</v>
      </c>
      <c r="J166" s="71">
        <v>0</v>
      </c>
      <c r="K166" s="71">
        <v>0</v>
      </c>
      <c r="L166" s="71">
        <v>1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75">
        <v>4</v>
      </c>
      <c r="U166" s="75">
        <v>3</v>
      </c>
      <c r="V166" s="75">
        <v>2</v>
      </c>
      <c r="W166" s="101">
        <v>4</v>
      </c>
      <c r="X166" s="101">
        <v>4</v>
      </c>
      <c r="Y166" s="99">
        <v>4</v>
      </c>
      <c r="Z166" s="99">
        <v>4</v>
      </c>
      <c r="AA166" s="99">
        <v>4</v>
      </c>
      <c r="AB166" s="99">
        <v>4</v>
      </c>
      <c r="AC166" s="99">
        <v>4</v>
      </c>
      <c r="AD166" s="99">
        <v>4</v>
      </c>
      <c r="AE166" s="103">
        <v>4</v>
      </c>
      <c r="AF166" s="103">
        <v>4</v>
      </c>
      <c r="AG166" s="103">
        <v>4</v>
      </c>
      <c r="AH166" s="103">
        <v>4</v>
      </c>
      <c r="AI166" s="103">
        <v>4</v>
      </c>
      <c r="AJ166" s="103">
        <v>4</v>
      </c>
      <c r="AK166" s="103">
        <v>4</v>
      </c>
      <c r="AL166" s="103">
        <v>4</v>
      </c>
      <c r="AM166" s="103">
        <v>4</v>
      </c>
      <c r="AN166" s="103">
        <v>4</v>
      </c>
      <c r="AO166" s="103">
        <v>4</v>
      </c>
      <c r="AP166" s="103">
        <v>4</v>
      </c>
      <c r="AQ166" s="103">
        <v>4</v>
      </c>
      <c r="AR166" s="103">
        <v>4</v>
      </c>
      <c r="AS166" s="77">
        <v>4</v>
      </c>
      <c r="AT166" s="77">
        <v>4</v>
      </c>
      <c r="AU166" s="105">
        <v>4</v>
      </c>
    </row>
    <row r="167" spans="1:47" ht="24">
      <c r="A167" s="73">
        <v>166</v>
      </c>
      <c r="B167" s="71" t="s">
        <v>212</v>
      </c>
      <c r="C167" s="71">
        <v>2</v>
      </c>
      <c r="D167" s="71" t="s">
        <v>70</v>
      </c>
      <c r="E167" s="71" t="s">
        <v>242</v>
      </c>
      <c r="F167" s="71">
        <v>1</v>
      </c>
      <c r="G167" s="71">
        <v>1</v>
      </c>
      <c r="H167" s="71">
        <v>1</v>
      </c>
      <c r="I167" s="71">
        <v>1</v>
      </c>
      <c r="J167" s="71">
        <v>1</v>
      </c>
      <c r="K167" s="71">
        <v>0</v>
      </c>
      <c r="L167" s="71">
        <v>1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1">
        <v>0</v>
      </c>
      <c r="T167" s="75">
        <v>4</v>
      </c>
      <c r="U167" s="75">
        <v>4</v>
      </c>
      <c r="V167" s="75">
        <v>4</v>
      </c>
      <c r="W167" s="101">
        <v>5</v>
      </c>
      <c r="X167" s="101">
        <v>5</v>
      </c>
      <c r="Y167" s="99">
        <v>4</v>
      </c>
      <c r="Z167" s="99">
        <v>4</v>
      </c>
      <c r="AA167" s="99">
        <v>4</v>
      </c>
      <c r="AB167" s="99">
        <v>4</v>
      </c>
      <c r="AC167" s="99">
        <v>4</v>
      </c>
      <c r="AD167" s="99">
        <v>4</v>
      </c>
      <c r="AE167" s="103">
        <v>5</v>
      </c>
      <c r="AF167" s="103">
        <v>5</v>
      </c>
      <c r="AG167" s="103">
        <v>5</v>
      </c>
      <c r="AH167" s="103">
        <v>4</v>
      </c>
      <c r="AI167" s="103">
        <v>4</v>
      </c>
      <c r="AJ167" s="103">
        <v>5</v>
      </c>
      <c r="AK167" s="103">
        <v>5</v>
      </c>
      <c r="AL167" s="103">
        <v>5</v>
      </c>
      <c r="AM167" s="103">
        <v>4</v>
      </c>
      <c r="AN167" s="103">
        <v>5</v>
      </c>
      <c r="AO167" s="103">
        <v>4</v>
      </c>
      <c r="AP167" s="103">
        <v>5</v>
      </c>
      <c r="AQ167" s="103">
        <v>5</v>
      </c>
      <c r="AR167" s="103">
        <v>5</v>
      </c>
      <c r="AS167" s="77">
        <v>4</v>
      </c>
      <c r="AT167" s="77">
        <v>5</v>
      </c>
      <c r="AU167" s="105">
        <v>4</v>
      </c>
    </row>
    <row r="168" spans="1:47" ht="24">
      <c r="A168" s="73">
        <v>167</v>
      </c>
      <c r="B168" s="71" t="s">
        <v>212</v>
      </c>
      <c r="C168" s="71">
        <v>2</v>
      </c>
      <c r="D168" s="71" t="s">
        <v>85</v>
      </c>
      <c r="E168" s="71" t="s">
        <v>86</v>
      </c>
      <c r="F168" s="71">
        <v>0</v>
      </c>
      <c r="G168" s="71">
        <v>0</v>
      </c>
      <c r="H168" s="71">
        <v>1</v>
      </c>
      <c r="I168" s="71">
        <v>0</v>
      </c>
      <c r="J168" s="71">
        <v>0</v>
      </c>
      <c r="K168" s="71">
        <v>0</v>
      </c>
      <c r="L168" s="71">
        <v>1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5">
        <v>4</v>
      </c>
      <c r="U168" s="75">
        <v>3</v>
      </c>
      <c r="V168" s="75">
        <v>3</v>
      </c>
      <c r="W168" s="101">
        <v>4</v>
      </c>
      <c r="X168" s="101">
        <v>4</v>
      </c>
      <c r="Y168" s="99">
        <v>4</v>
      </c>
      <c r="Z168" s="99">
        <v>3</v>
      </c>
      <c r="AA168" s="99">
        <v>4</v>
      </c>
      <c r="AB168" s="99">
        <v>4</v>
      </c>
      <c r="AC168" s="99">
        <v>4</v>
      </c>
      <c r="AD168" s="99">
        <v>3</v>
      </c>
      <c r="AE168" s="103">
        <v>3</v>
      </c>
      <c r="AF168" s="103">
        <v>4</v>
      </c>
      <c r="AG168" s="103">
        <v>4</v>
      </c>
      <c r="AH168" s="103">
        <v>4</v>
      </c>
      <c r="AI168" s="103">
        <v>4</v>
      </c>
      <c r="AJ168" s="103">
        <v>4</v>
      </c>
      <c r="AK168" s="103">
        <v>4</v>
      </c>
      <c r="AL168" s="103">
        <v>4</v>
      </c>
      <c r="AM168" s="103">
        <v>4</v>
      </c>
      <c r="AN168" s="103">
        <v>4</v>
      </c>
      <c r="AO168" s="103">
        <v>4</v>
      </c>
      <c r="AP168" s="103">
        <v>4</v>
      </c>
      <c r="AQ168" s="103">
        <v>4</v>
      </c>
      <c r="AR168" s="103">
        <v>4</v>
      </c>
      <c r="AS168" s="77">
        <v>4</v>
      </c>
      <c r="AT168" s="77">
        <v>4</v>
      </c>
      <c r="AU168" s="105">
        <v>4</v>
      </c>
    </row>
    <row r="169" spans="1:47" ht="24">
      <c r="A169" s="73">
        <v>168</v>
      </c>
      <c r="B169" s="71" t="s">
        <v>212</v>
      </c>
      <c r="C169" s="71">
        <v>1</v>
      </c>
      <c r="D169" s="71" t="s">
        <v>67</v>
      </c>
      <c r="E169" s="71" t="s">
        <v>142</v>
      </c>
      <c r="F169" s="71">
        <v>1</v>
      </c>
      <c r="G169" s="71">
        <v>1</v>
      </c>
      <c r="H169" s="71">
        <v>1</v>
      </c>
      <c r="I169" s="71">
        <v>1</v>
      </c>
      <c r="J169" s="71">
        <v>0</v>
      </c>
      <c r="K169" s="71">
        <v>0</v>
      </c>
      <c r="L169" s="71">
        <v>1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5">
        <v>5</v>
      </c>
      <c r="U169" s="75">
        <v>4</v>
      </c>
      <c r="V169" s="75">
        <v>4</v>
      </c>
      <c r="W169" s="101">
        <v>3</v>
      </c>
      <c r="X169" s="101">
        <v>4</v>
      </c>
      <c r="Y169" s="99">
        <v>4</v>
      </c>
      <c r="Z169" s="99">
        <v>4</v>
      </c>
      <c r="AA169" s="99">
        <v>4</v>
      </c>
      <c r="AB169" s="99">
        <v>4</v>
      </c>
      <c r="AC169" s="99">
        <v>4</v>
      </c>
      <c r="AD169" s="99">
        <v>3</v>
      </c>
      <c r="AE169" s="103">
        <v>4</v>
      </c>
      <c r="AF169" s="103">
        <v>5</v>
      </c>
      <c r="AG169" s="103">
        <v>5</v>
      </c>
      <c r="AH169" s="103">
        <v>5</v>
      </c>
      <c r="AI169" s="103">
        <v>4</v>
      </c>
      <c r="AJ169" s="103">
        <v>4</v>
      </c>
      <c r="AK169" s="103">
        <v>4</v>
      </c>
      <c r="AL169" s="103">
        <v>4</v>
      </c>
      <c r="AM169" s="103">
        <v>4</v>
      </c>
      <c r="AN169" s="103">
        <v>4</v>
      </c>
      <c r="AO169" s="103">
        <v>4</v>
      </c>
      <c r="AP169" s="103">
        <v>4</v>
      </c>
      <c r="AQ169" s="103">
        <v>4</v>
      </c>
      <c r="AR169" s="103">
        <v>4</v>
      </c>
      <c r="AS169" s="77">
        <v>5</v>
      </c>
      <c r="AT169" s="77">
        <v>5</v>
      </c>
      <c r="AU169" s="105">
        <v>4</v>
      </c>
    </row>
    <row r="170" spans="1:47" ht="24">
      <c r="A170" s="73">
        <v>169</v>
      </c>
      <c r="B170" s="71" t="s">
        <v>212</v>
      </c>
      <c r="C170" s="71">
        <v>1</v>
      </c>
      <c r="D170" s="71" t="s">
        <v>67</v>
      </c>
      <c r="E170" s="71" t="s">
        <v>90</v>
      </c>
      <c r="F170" s="71">
        <v>1</v>
      </c>
      <c r="G170" s="71">
        <v>1</v>
      </c>
      <c r="H170" s="71">
        <v>1</v>
      </c>
      <c r="I170" s="71">
        <v>1</v>
      </c>
      <c r="J170" s="71">
        <v>1</v>
      </c>
      <c r="K170" s="71">
        <v>1</v>
      </c>
      <c r="L170" s="71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1">
        <v>0</v>
      </c>
      <c r="T170" s="75">
        <v>4</v>
      </c>
      <c r="U170" s="75">
        <v>4</v>
      </c>
      <c r="V170" s="75">
        <v>3</v>
      </c>
      <c r="W170" s="101">
        <v>4</v>
      </c>
      <c r="X170" s="101">
        <v>5</v>
      </c>
      <c r="Y170" s="99">
        <v>5</v>
      </c>
      <c r="Z170" s="99">
        <v>5</v>
      </c>
      <c r="AA170" s="99">
        <v>5</v>
      </c>
      <c r="AB170" s="99">
        <v>4</v>
      </c>
      <c r="AC170" s="99">
        <v>4</v>
      </c>
      <c r="AD170" s="99">
        <v>4</v>
      </c>
      <c r="AE170" s="103">
        <v>4</v>
      </c>
      <c r="AF170" s="103">
        <v>4</v>
      </c>
      <c r="AG170" s="103">
        <v>4</v>
      </c>
      <c r="AH170" s="103">
        <v>4</v>
      </c>
      <c r="AI170" s="103">
        <v>4</v>
      </c>
      <c r="AJ170" s="103">
        <v>4</v>
      </c>
      <c r="AK170" s="103">
        <v>4</v>
      </c>
      <c r="AL170" s="103">
        <v>4</v>
      </c>
      <c r="AM170" s="103">
        <v>4</v>
      </c>
      <c r="AN170" s="103">
        <v>4</v>
      </c>
      <c r="AO170" s="103">
        <v>4</v>
      </c>
      <c r="AP170" s="103">
        <v>4</v>
      </c>
      <c r="AQ170" s="103">
        <v>4</v>
      </c>
      <c r="AR170" s="103">
        <v>4</v>
      </c>
      <c r="AS170" s="77">
        <v>4</v>
      </c>
      <c r="AT170" s="77">
        <v>4</v>
      </c>
      <c r="AU170" s="105">
        <v>4</v>
      </c>
    </row>
    <row r="171" spans="1:47" ht="24">
      <c r="A171" s="73">
        <v>170</v>
      </c>
      <c r="B171" s="71" t="s">
        <v>212</v>
      </c>
      <c r="C171" s="71">
        <v>1</v>
      </c>
      <c r="D171" s="71" t="s">
        <v>67</v>
      </c>
      <c r="E171" s="71" t="s">
        <v>210</v>
      </c>
      <c r="F171" s="71">
        <v>1</v>
      </c>
      <c r="G171" s="71">
        <v>1</v>
      </c>
      <c r="H171" s="71">
        <v>1</v>
      </c>
      <c r="I171" s="71">
        <v>1</v>
      </c>
      <c r="J171" s="71">
        <v>1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71">
        <v>0</v>
      </c>
      <c r="S171" s="71">
        <v>0</v>
      </c>
      <c r="T171" s="75">
        <v>4</v>
      </c>
      <c r="U171" s="75">
        <v>4</v>
      </c>
      <c r="V171" s="75">
        <v>3</v>
      </c>
      <c r="W171" s="101">
        <v>4</v>
      </c>
      <c r="X171" s="101">
        <v>4</v>
      </c>
      <c r="Y171" s="99">
        <v>4</v>
      </c>
      <c r="Z171" s="99">
        <v>4</v>
      </c>
      <c r="AA171" s="99">
        <v>4</v>
      </c>
      <c r="AB171" s="99">
        <v>4</v>
      </c>
      <c r="AC171" s="99">
        <v>4</v>
      </c>
      <c r="AD171" s="99">
        <v>4</v>
      </c>
      <c r="AE171" s="103">
        <v>4</v>
      </c>
      <c r="AF171" s="103">
        <v>4</v>
      </c>
      <c r="AG171" s="103">
        <v>4</v>
      </c>
      <c r="AH171" s="103">
        <v>4</v>
      </c>
      <c r="AI171" s="103">
        <v>4</v>
      </c>
      <c r="AJ171" s="103">
        <v>4</v>
      </c>
      <c r="AK171" s="103">
        <v>4</v>
      </c>
      <c r="AL171" s="103">
        <v>4</v>
      </c>
      <c r="AM171" s="103">
        <v>4</v>
      </c>
      <c r="AN171" s="103">
        <v>4</v>
      </c>
      <c r="AO171" s="103">
        <v>4</v>
      </c>
      <c r="AP171" s="103">
        <v>4</v>
      </c>
      <c r="AQ171" s="103">
        <v>4</v>
      </c>
      <c r="AR171" s="103">
        <v>4</v>
      </c>
      <c r="AS171" s="77">
        <v>4</v>
      </c>
      <c r="AT171" s="77">
        <v>4</v>
      </c>
      <c r="AU171" s="105">
        <v>4</v>
      </c>
    </row>
    <row r="172" spans="1:47" ht="24">
      <c r="A172" s="73">
        <v>171</v>
      </c>
      <c r="B172" s="71" t="s">
        <v>212</v>
      </c>
      <c r="C172" s="71">
        <v>2</v>
      </c>
      <c r="D172" s="71" t="s">
        <v>85</v>
      </c>
      <c r="E172" s="71" t="s">
        <v>259</v>
      </c>
      <c r="F172" s="71">
        <v>1</v>
      </c>
      <c r="G172" s="71">
        <v>0</v>
      </c>
      <c r="H172" s="71">
        <v>0</v>
      </c>
      <c r="I172" s="71">
        <v>0</v>
      </c>
      <c r="J172" s="71">
        <v>0</v>
      </c>
      <c r="K172" s="71">
        <v>1</v>
      </c>
      <c r="L172" s="71">
        <v>0</v>
      </c>
      <c r="M172" s="71">
        <v>0</v>
      </c>
      <c r="N172" s="71">
        <v>0</v>
      </c>
      <c r="O172" s="71">
        <v>0</v>
      </c>
      <c r="P172" s="71">
        <v>0</v>
      </c>
      <c r="Q172" s="71">
        <v>0</v>
      </c>
      <c r="R172" s="71">
        <v>0</v>
      </c>
      <c r="S172" s="71">
        <v>0</v>
      </c>
      <c r="T172" s="75">
        <v>3</v>
      </c>
      <c r="U172" s="75">
        <v>4</v>
      </c>
      <c r="V172" s="75">
        <v>3</v>
      </c>
      <c r="W172" s="101">
        <v>4</v>
      </c>
      <c r="X172" s="101">
        <v>3</v>
      </c>
      <c r="Y172" s="99">
        <v>4</v>
      </c>
      <c r="Z172" s="99">
        <v>3</v>
      </c>
      <c r="AA172" s="99">
        <v>4</v>
      </c>
      <c r="AB172" s="99">
        <v>4</v>
      </c>
      <c r="AC172" s="99">
        <v>4</v>
      </c>
      <c r="AD172" s="99">
        <v>3</v>
      </c>
      <c r="AE172" s="103">
        <v>3</v>
      </c>
      <c r="AF172" s="103">
        <v>3</v>
      </c>
      <c r="AG172" s="103">
        <v>3</v>
      </c>
      <c r="AH172" s="103">
        <v>3</v>
      </c>
      <c r="AI172" s="103">
        <v>3</v>
      </c>
      <c r="AJ172" s="103">
        <v>3</v>
      </c>
      <c r="AK172" s="103">
        <v>3</v>
      </c>
      <c r="AL172" s="103">
        <v>3</v>
      </c>
      <c r="AM172" s="103">
        <v>3</v>
      </c>
      <c r="AN172" s="103">
        <v>3</v>
      </c>
      <c r="AO172" s="103">
        <v>3</v>
      </c>
      <c r="AP172" s="103">
        <v>3</v>
      </c>
      <c r="AQ172" s="103">
        <v>3</v>
      </c>
      <c r="AR172" s="103">
        <v>3</v>
      </c>
      <c r="AS172" s="77">
        <v>3</v>
      </c>
      <c r="AT172" s="77">
        <v>3</v>
      </c>
      <c r="AU172" s="105">
        <v>3</v>
      </c>
    </row>
    <row r="173" spans="1:47" ht="24">
      <c r="A173" s="73">
        <v>172</v>
      </c>
      <c r="B173" s="71" t="s">
        <v>212</v>
      </c>
      <c r="C173" s="71">
        <v>2</v>
      </c>
      <c r="D173" s="71" t="s">
        <v>67</v>
      </c>
      <c r="E173" s="71" t="s">
        <v>97</v>
      </c>
      <c r="F173" s="71">
        <v>1</v>
      </c>
      <c r="G173" s="71">
        <v>1</v>
      </c>
      <c r="H173" s="71">
        <v>1</v>
      </c>
      <c r="I173" s="71">
        <v>1</v>
      </c>
      <c r="J173" s="71">
        <v>0</v>
      </c>
      <c r="K173" s="71">
        <v>0</v>
      </c>
      <c r="L173" s="71">
        <v>1</v>
      </c>
      <c r="M173" s="71">
        <v>0</v>
      </c>
      <c r="N173" s="71">
        <v>0</v>
      </c>
      <c r="O173" s="71">
        <v>0</v>
      </c>
      <c r="P173" s="71">
        <v>0</v>
      </c>
      <c r="Q173" s="71">
        <v>0</v>
      </c>
      <c r="R173" s="71">
        <v>0</v>
      </c>
      <c r="S173" s="71">
        <v>0</v>
      </c>
      <c r="T173" s="75">
        <v>5</v>
      </c>
      <c r="U173" s="75">
        <v>5</v>
      </c>
      <c r="V173" s="75">
        <v>3</v>
      </c>
      <c r="W173" s="101">
        <v>4</v>
      </c>
      <c r="X173" s="101">
        <v>4</v>
      </c>
      <c r="Y173" s="99">
        <v>4</v>
      </c>
      <c r="Z173" s="99">
        <v>4</v>
      </c>
      <c r="AA173" s="99">
        <v>4</v>
      </c>
      <c r="AB173" s="99">
        <v>5</v>
      </c>
      <c r="AC173" s="99">
        <v>5</v>
      </c>
      <c r="AD173" s="99">
        <v>3</v>
      </c>
      <c r="AE173" s="103">
        <v>4</v>
      </c>
      <c r="AF173" s="103">
        <v>4</v>
      </c>
      <c r="AG173" s="103">
        <v>4</v>
      </c>
      <c r="AH173" s="103">
        <v>4</v>
      </c>
      <c r="AI173" s="103">
        <v>4</v>
      </c>
      <c r="AJ173" s="103">
        <v>4</v>
      </c>
      <c r="AK173" s="103">
        <v>4</v>
      </c>
      <c r="AL173" s="103">
        <v>4</v>
      </c>
      <c r="AM173" s="103">
        <v>4</v>
      </c>
      <c r="AN173" s="103">
        <v>4</v>
      </c>
      <c r="AO173" s="103">
        <v>4</v>
      </c>
      <c r="AP173" s="103">
        <v>4</v>
      </c>
      <c r="AQ173" s="103">
        <v>4</v>
      </c>
      <c r="AR173" s="103">
        <v>4</v>
      </c>
      <c r="AS173" s="77">
        <v>4</v>
      </c>
      <c r="AT173" s="77">
        <v>4</v>
      </c>
      <c r="AU173" s="105">
        <v>5</v>
      </c>
    </row>
    <row r="174" spans="1:47" ht="24">
      <c r="A174" s="73">
        <v>173</v>
      </c>
      <c r="B174" s="71" t="s">
        <v>218</v>
      </c>
      <c r="C174" s="71">
        <v>2</v>
      </c>
      <c r="D174" s="71" t="s">
        <v>67</v>
      </c>
      <c r="E174" s="71" t="s">
        <v>68</v>
      </c>
      <c r="F174" s="71">
        <v>1</v>
      </c>
      <c r="G174" s="71">
        <v>1</v>
      </c>
      <c r="H174" s="71">
        <v>1</v>
      </c>
      <c r="I174" s="71">
        <v>1</v>
      </c>
      <c r="J174" s="71">
        <v>1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>
        <v>0</v>
      </c>
      <c r="T174" s="75">
        <v>5</v>
      </c>
      <c r="U174" s="75">
        <v>5</v>
      </c>
      <c r="V174" s="75">
        <v>5</v>
      </c>
      <c r="W174" s="101">
        <v>5</v>
      </c>
      <c r="X174" s="101">
        <v>5</v>
      </c>
      <c r="Y174" s="99">
        <v>5</v>
      </c>
      <c r="Z174" s="99">
        <v>5</v>
      </c>
      <c r="AA174" s="99">
        <v>5</v>
      </c>
      <c r="AB174" s="99">
        <v>5</v>
      </c>
      <c r="AC174" s="99">
        <v>5</v>
      </c>
      <c r="AD174" s="99">
        <v>5</v>
      </c>
      <c r="AE174" s="103">
        <v>4</v>
      </c>
      <c r="AF174" s="103">
        <v>4</v>
      </c>
      <c r="AG174" s="103">
        <v>4</v>
      </c>
      <c r="AH174" s="103">
        <v>4</v>
      </c>
      <c r="AI174" s="103">
        <v>4</v>
      </c>
      <c r="AJ174" s="103">
        <v>4</v>
      </c>
      <c r="AK174" s="103">
        <v>4</v>
      </c>
      <c r="AL174" s="103">
        <v>4</v>
      </c>
      <c r="AM174" s="103">
        <v>4</v>
      </c>
      <c r="AN174" s="103">
        <v>4</v>
      </c>
      <c r="AO174" s="103">
        <v>4</v>
      </c>
      <c r="AP174" s="103">
        <v>5</v>
      </c>
      <c r="AQ174" s="103">
        <v>4</v>
      </c>
      <c r="AR174" s="103">
        <v>4</v>
      </c>
      <c r="AS174" s="77">
        <v>4</v>
      </c>
      <c r="AT174" s="77">
        <v>4</v>
      </c>
      <c r="AU174" s="105">
        <v>4</v>
      </c>
    </row>
    <row r="175" spans="1:47" ht="24">
      <c r="A175" s="73">
        <v>174</v>
      </c>
      <c r="B175" s="71" t="s">
        <v>212</v>
      </c>
      <c r="C175" s="71">
        <v>2</v>
      </c>
      <c r="D175" s="71" t="s">
        <v>73</v>
      </c>
      <c r="E175" s="71" t="s">
        <v>95</v>
      </c>
      <c r="F175" s="71">
        <v>1</v>
      </c>
      <c r="G175" s="71">
        <v>1</v>
      </c>
      <c r="H175" s="71">
        <v>0</v>
      </c>
      <c r="I175" s="71">
        <v>0</v>
      </c>
      <c r="J175" s="71">
        <v>0</v>
      </c>
      <c r="K175" s="71">
        <v>1</v>
      </c>
      <c r="L175" s="71">
        <v>1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1">
        <v>0</v>
      </c>
      <c r="S175" s="71">
        <v>0</v>
      </c>
      <c r="T175" s="75">
        <v>4</v>
      </c>
      <c r="U175" s="75">
        <v>4</v>
      </c>
      <c r="V175" s="75">
        <v>4</v>
      </c>
      <c r="W175" s="101">
        <v>3</v>
      </c>
      <c r="X175" s="101">
        <v>4</v>
      </c>
      <c r="Y175" s="99">
        <v>4</v>
      </c>
      <c r="Z175" s="99">
        <v>4</v>
      </c>
      <c r="AA175" s="99">
        <v>4</v>
      </c>
      <c r="AB175" s="99">
        <v>4</v>
      </c>
      <c r="AC175" s="99">
        <v>4</v>
      </c>
      <c r="AD175" s="99">
        <v>4</v>
      </c>
      <c r="AE175" s="103">
        <v>4</v>
      </c>
      <c r="AF175" s="103">
        <v>4</v>
      </c>
      <c r="AG175" s="103">
        <v>4</v>
      </c>
      <c r="AH175" s="103">
        <v>4</v>
      </c>
      <c r="AI175" s="103">
        <v>4</v>
      </c>
      <c r="AJ175" s="103">
        <v>4</v>
      </c>
      <c r="AK175" s="103">
        <v>4</v>
      </c>
      <c r="AL175" s="103">
        <v>4</v>
      </c>
      <c r="AM175" s="103">
        <v>4</v>
      </c>
      <c r="AN175" s="103">
        <v>4</v>
      </c>
      <c r="AO175" s="103">
        <v>4</v>
      </c>
      <c r="AP175" s="103">
        <v>4</v>
      </c>
      <c r="AQ175" s="103">
        <v>4</v>
      </c>
      <c r="AR175" s="103">
        <v>4</v>
      </c>
      <c r="AS175" s="77">
        <v>4</v>
      </c>
      <c r="AT175" s="77">
        <v>4</v>
      </c>
      <c r="AU175" s="105">
        <v>4</v>
      </c>
    </row>
    <row r="176" spans="1:47" ht="24">
      <c r="A176" s="73">
        <v>175</v>
      </c>
      <c r="B176" s="71" t="s">
        <v>212</v>
      </c>
      <c r="C176" s="71">
        <v>1</v>
      </c>
      <c r="D176" s="71" t="s">
        <v>73</v>
      </c>
      <c r="E176" s="71" t="s">
        <v>95</v>
      </c>
      <c r="F176" s="71">
        <v>0</v>
      </c>
      <c r="G176" s="71">
        <v>1</v>
      </c>
      <c r="H176" s="71">
        <v>0</v>
      </c>
      <c r="I176" s="71">
        <v>0</v>
      </c>
      <c r="J176" s="71">
        <v>0</v>
      </c>
      <c r="K176" s="71">
        <v>1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75">
        <v>5</v>
      </c>
      <c r="U176" s="75">
        <v>5</v>
      </c>
      <c r="V176" s="75">
        <v>5</v>
      </c>
      <c r="W176" s="101">
        <v>5</v>
      </c>
      <c r="X176" s="101">
        <v>5</v>
      </c>
      <c r="Y176" s="99">
        <v>5</v>
      </c>
      <c r="Z176" s="99">
        <v>5</v>
      </c>
      <c r="AA176" s="99">
        <v>5</v>
      </c>
      <c r="AB176" s="99">
        <v>5</v>
      </c>
      <c r="AC176" s="99">
        <v>5</v>
      </c>
      <c r="AD176" s="99">
        <v>5</v>
      </c>
      <c r="AE176" s="103">
        <v>5</v>
      </c>
      <c r="AF176" s="103">
        <v>5</v>
      </c>
      <c r="AG176" s="103">
        <v>5</v>
      </c>
      <c r="AH176" s="103">
        <v>5</v>
      </c>
      <c r="AI176" s="103">
        <v>5</v>
      </c>
      <c r="AJ176" s="103">
        <v>5</v>
      </c>
      <c r="AK176" s="103">
        <v>5</v>
      </c>
      <c r="AL176" s="103">
        <v>5</v>
      </c>
      <c r="AM176" s="103">
        <v>5</v>
      </c>
      <c r="AN176" s="103">
        <v>5</v>
      </c>
      <c r="AO176" s="103">
        <v>5</v>
      </c>
      <c r="AP176" s="103">
        <v>5</v>
      </c>
      <c r="AQ176" s="103">
        <v>5</v>
      </c>
      <c r="AR176" s="103">
        <v>5</v>
      </c>
      <c r="AS176" s="77">
        <v>5</v>
      </c>
      <c r="AT176" s="77">
        <v>5</v>
      </c>
      <c r="AU176" s="105">
        <v>5</v>
      </c>
    </row>
    <row r="177" spans="1:47" ht="24">
      <c r="A177" s="73">
        <v>176</v>
      </c>
      <c r="B177" s="71" t="s">
        <v>212</v>
      </c>
      <c r="C177" s="71">
        <v>2</v>
      </c>
      <c r="D177" s="71" t="s">
        <v>67</v>
      </c>
      <c r="E177" s="71" t="s">
        <v>97</v>
      </c>
      <c r="F177" s="71">
        <v>1</v>
      </c>
      <c r="G177" s="71">
        <v>1</v>
      </c>
      <c r="H177" s="71">
        <v>1</v>
      </c>
      <c r="I177" s="71">
        <v>1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1</v>
      </c>
      <c r="P177" s="71">
        <v>0</v>
      </c>
      <c r="Q177" s="71">
        <v>0</v>
      </c>
      <c r="R177" s="71">
        <v>0</v>
      </c>
      <c r="S177" s="71">
        <v>0</v>
      </c>
      <c r="T177" s="75">
        <v>5</v>
      </c>
      <c r="U177" s="75">
        <v>5</v>
      </c>
      <c r="V177" s="75">
        <v>4</v>
      </c>
      <c r="W177" s="101">
        <v>5</v>
      </c>
      <c r="X177" s="101">
        <v>5</v>
      </c>
      <c r="Y177" s="99">
        <v>5</v>
      </c>
      <c r="Z177" s="99">
        <v>5</v>
      </c>
      <c r="AA177" s="99">
        <v>4</v>
      </c>
      <c r="AB177" s="99">
        <v>5</v>
      </c>
      <c r="AC177" s="99">
        <v>5</v>
      </c>
      <c r="AD177" s="99">
        <v>3</v>
      </c>
      <c r="AE177" s="103">
        <v>5</v>
      </c>
      <c r="AF177" s="103">
        <v>5</v>
      </c>
      <c r="AG177" s="103">
        <v>5</v>
      </c>
      <c r="AH177" s="103">
        <v>5</v>
      </c>
      <c r="AI177" s="103">
        <v>5</v>
      </c>
      <c r="AJ177" s="103">
        <v>5</v>
      </c>
      <c r="AK177" s="103">
        <v>5</v>
      </c>
      <c r="AL177" s="103">
        <v>5</v>
      </c>
      <c r="AM177" s="103">
        <v>5</v>
      </c>
      <c r="AN177" s="103">
        <v>5</v>
      </c>
      <c r="AO177" s="103">
        <v>5</v>
      </c>
      <c r="AP177" s="103">
        <v>5</v>
      </c>
      <c r="AQ177" s="103">
        <v>5</v>
      </c>
      <c r="AR177" s="103">
        <v>5</v>
      </c>
      <c r="AS177" s="77">
        <v>4</v>
      </c>
      <c r="AT177" s="77">
        <v>5</v>
      </c>
      <c r="AU177" s="105">
        <v>5</v>
      </c>
    </row>
    <row r="178" spans="1:47" ht="24">
      <c r="A178" s="73">
        <v>177</v>
      </c>
      <c r="B178" s="71" t="s">
        <v>212</v>
      </c>
      <c r="C178" s="71">
        <v>2</v>
      </c>
      <c r="D178" s="71" t="s">
        <v>67</v>
      </c>
      <c r="E178" s="71" t="s">
        <v>242</v>
      </c>
      <c r="F178" s="71">
        <v>0</v>
      </c>
      <c r="G178" s="71">
        <v>0</v>
      </c>
      <c r="H178" s="71">
        <v>1</v>
      </c>
      <c r="I178" s="71">
        <v>0</v>
      </c>
      <c r="J178" s="71">
        <v>0</v>
      </c>
      <c r="K178" s="71">
        <v>0</v>
      </c>
      <c r="L178" s="71">
        <v>1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  <c r="T178" s="75">
        <v>4</v>
      </c>
      <c r="U178" s="75">
        <v>5</v>
      </c>
      <c r="V178" s="75">
        <v>3</v>
      </c>
      <c r="W178" s="101">
        <v>5</v>
      </c>
      <c r="X178" s="101">
        <v>5</v>
      </c>
      <c r="Y178" s="99">
        <v>5</v>
      </c>
      <c r="Z178" s="99">
        <v>3</v>
      </c>
      <c r="AA178" s="99">
        <v>5</v>
      </c>
      <c r="AB178" s="99">
        <v>5</v>
      </c>
      <c r="AC178" s="99">
        <v>5</v>
      </c>
      <c r="AD178" s="99">
        <v>5</v>
      </c>
      <c r="AE178" s="103">
        <v>4</v>
      </c>
      <c r="AF178" s="103">
        <v>4</v>
      </c>
      <c r="AG178" s="103">
        <v>4</v>
      </c>
      <c r="AH178" s="103">
        <v>4</v>
      </c>
      <c r="AI178" s="103">
        <v>5</v>
      </c>
      <c r="AJ178" s="103">
        <v>4</v>
      </c>
      <c r="AK178" s="103">
        <v>5</v>
      </c>
      <c r="AL178" s="103">
        <v>5</v>
      </c>
      <c r="AM178" s="103">
        <v>5</v>
      </c>
      <c r="AN178" s="103">
        <v>5</v>
      </c>
      <c r="AO178" s="103">
        <v>5</v>
      </c>
      <c r="AP178" s="103">
        <v>5</v>
      </c>
      <c r="AQ178" s="103">
        <v>5</v>
      </c>
      <c r="AR178" s="103">
        <v>5</v>
      </c>
      <c r="AS178" s="77">
        <v>5</v>
      </c>
      <c r="AT178" s="77">
        <v>2</v>
      </c>
      <c r="AU178" s="105">
        <v>4</v>
      </c>
    </row>
    <row r="179" spans="1:47" ht="24">
      <c r="A179" s="73">
        <v>178</v>
      </c>
      <c r="B179" s="71" t="s">
        <v>212</v>
      </c>
      <c r="C179" s="71">
        <v>2</v>
      </c>
      <c r="D179" s="71" t="s">
        <v>67</v>
      </c>
      <c r="E179" s="71" t="s">
        <v>210</v>
      </c>
      <c r="F179" s="71">
        <v>1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1">
        <v>1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1">
        <v>0</v>
      </c>
      <c r="T179" s="75">
        <v>4</v>
      </c>
      <c r="U179" s="75">
        <v>4</v>
      </c>
      <c r="V179" s="75">
        <v>4</v>
      </c>
      <c r="W179" s="101">
        <v>4</v>
      </c>
      <c r="X179" s="101">
        <v>4</v>
      </c>
      <c r="Y179" s="99">
        <v>4</v>
      </c>
      <c r="Z179" s="99">
        <v>4</v>
      </c>
      <c r="AA179" s="99">
        <v>4</v>
      </c>
      <c r="AB179" s="99">
        <v>4</v>
      </c>
      <c r="AC179" s="99">
        <v>4</v>
      </c>
      <c r="AD179" s="99">
        <v>2</v>
      </c>
      <c r="AE179" s="103">
        <v>4</v>
      </c>
      <c r="AF179" s="103">
        <v>3</v>
      </c>
      <c r="AG179" s="103">
        <v>4</v>
      </c>
      <c r="AH179" s="103">
        <v>4</v>
      </c>
      <c r="AI179" s="103">
        <v>4</v>
      </c>
      <c r="AJ179" s="103">
        <v>4</v>
      </c>
      <c r="AK179" s="103">
        <v>4</v>
      </c>
      <c r="AL179" s="103">
        <v>4</v>
      </c>
      <c r="AM179" s="103">
        <v>4</v>
      </c>
      <c r="AN179" s="103">
        <v>4</v>
      </c>
      <c r="AO179" s="103">
        <v>4</v>
      </c>
      <c r="AP179" s="103">
        <v>4</v>
      </c>
      <c r="AQ179" s="103">
        <v>4</v>
      </c>
      <c r="AR179" s="103">
        <v>4</v>
      </c>
      <c r="AS179" s="77">
        <v>4</v>
      </c>
      <c r="AT179" s="77">
        <v>3</v>
      </c>
      <c r="AU179" s="105">
        <v>4</v>
      </c>
    </row>
    <row r="180" spans="1:47" ht="24">
      <c r="A180" s="73">
        <v>179</v>
      </c>
      <c r="B180" s="71" t="s">
        <v>212</v>
      </c>
      <c r="C180" s="71">
        <v>2</v>
      </c>
      <c r="D180" s="71" t="s">
        <v>67</v>
      </c>
      <c r="E180" s="71" t="s">
        <v>242</v>
      </c>
      <c r="F180" s="71">
        <v>1</v>
      </c>
      <c r="G180" s="71">
        <v>0</v>
      </c>
      <c r="H180" s="71">
        <v>1</v>
      </c>
      <c r="I180" s="71">
        <v>1</v>
      </c>
      <c r="J180" s="71">
        <v>1</v>
      </c>
      <c r="K180" s="71">
        <v>0</v>
      </c>
      <c r="L180" s="71">
        <v>0</v>
      </c>
      <c r="M180" s="71">
        <v>0</v>
      </c>
      <c r="N180" s="71">
        <v>0</v>
      </c>
      <c r="O180" s="71">
        <v>0</v>
      </c>
      <c r="P180" s="71">
        <v>0</v>
      </c>
      <c r="Q180" s="71">
        <v>0</v>
      </c>
      <c r="R180" s="71">
        <v>0</v>
      </c>
      <c r="S180" s="71">
        <v>0</v>
      </c>
      <c r="T180" s="75">
        <v>5</v>
      </c>
      <c r="U180" s="75">
        <v>5</v>
      </c>
      <c r="V180" s="75">
        <v>3</v>
      </c>
      <c r="W180" s="101">
        <v>4</v>
      </c>
      <c r="X180" s="101">
        <v>4</v>
      </c>
      <c r="Y180" s="99">
        <v>5</v>
      </c>
      <c r="Z180" s="99">
        <v>3</v>
      </c>
      <c r="AA180" s="99">
        <v>4</v>
      </c>
      <c r="AB180" s="99">
        <v>4</v>
      </c>
      <c r="AC180" s="99">
        <v>4</v>
      </c>
      <c r="AD180" s="99">
        <v>3</v>
      </c>
      <c r="AE180" s="103">
        <v>5</v>
      </c>
      <c r="AF180" s="103">
        <v>5</v>
      </c>
      <c r="AG180" s="103">
        <v>5</v>
      </c>
      <c r="AH180" s="103">
        <v>5</v>
      </c>
      <c r="AI180" s="103">
        <v>5</v>
      </c>
      <c r="AJ180" s="103">
        <v>5</v>
      </c>
      <c r="AK180" s="103">
        <v>5</v>
      </c>
      <c r="AL180" s="103">
        <v>5</v>
      </c>
      <c r="AM180" s="103">
        <v>5</v>
      </c>
      <c r="AN180" s="103">
        <v>5</v>
      </c>
      <c r="AO180" s="103">
        <v>5</v>
      </c>
      <c r="AP180" s="103">
        <v>5</v>
      </c>
      <c r="AQ180" s="103">
        <v>5</v>
      </c>
      <c r="AR180" s="103">
        <v>5</v>
      </c>
      <c r="AS180" s="77">
        <v>4</v>
      </c>
      <c r="AT180" s="77">
        <v>4</v>
      </c>
      <c r="AU180" s="105">
        <v>5</v>
      </c>
    </row>
    <row r="181" spans="1:47" ht="24">
      <c r="A181" s="73">
        <v>180</v>
      </c>
      <c r="B181" s="71" t="s">
        <v>217</v>
      </c>
      <c r="C181" s="71">
        <v>2</v>
      </c>
      <c r="D181" s="71" t="s">
        <v>114</v>
      </c>
      <c r="E181" s="71" t="s">
        <v>209</v>
      </c>
      <c r="F181" s="71">
        <v>0</v>
      </c>
      <c r="G181" s="71">
        <v>1</v>
      </c>
      <c r="H181" s="71">
        <v>0</v>
      </c>
      <c r="I181" s="71">
        <v>0</v>
      </c>
      <c r="J181" s="71">
        <v>0</v>
      </c>
      <c r="K181" s="71">
        <v>0</v>
      </c>
      <c r="L181" s="71">
        <v>1</v>
      </c>
      <c r="M181" s="71">
        <v>0</v>
      </c>
      <c r="N181" s="71">
        <v>1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  <c r="T181" s="75">
        <v>5</v>
      </c>
      <c r="U181" s="75">
        <v>4</v>
      </c>
      <c r="V181" s="75">
        <v>3</v>
      </c>
      <c r="W181" s="101">
        <v>4</v>
      </c>
      <c r="X181" s="101">
        <v>5</v>
      </c>
      <c r="Y181" s="99">
        <v>5</v>
      </c>
      <c r="Z181" s="99">
        <v>4</v>
      </c>
      <c r="AA181" s="99">
        <v>4</v>
      </c>
      <c r="AB181" s="99">
        <v>4</v>
      </c>
      <c r="AC181" s="99">
        <v>4</v>
      </c>
      <c r="AD181" s="99">
        <v>4</v>
      </c>
      <c r="AE181" s="103">
        <v>4</v>
      </c>
      <c r="AF181" s="103">
        <v>4</v>
      </c>
      <c r="AG181" s="103">
        <v>4</v>
      </c>
      <c r="AH181" s="103">
        <v>4</v>
      </c>
      <c r="AI181" s="103">
        <v>4</v>
      </c>
      <c r="AJ181" s="103">
        <v>4</v>
      </c>
      <c r="AK181" s="103">
        <v>4</v>
      </c>
      <c r="AL181" s="103">
        <v>4</v>
      </c>
      <c r="AM181" s="103">
        <v>4</v>
      </c>
      <c r="AN181" s="103">
        <v>5</v>
      </c>
      <c r="AO181" s="103">
        <v>5</v>
      </c>
      <c r="AP181" s="103">
        <v>5</v>
      </c>
      <c r="AQ181" s="103">
        <v>4</v>
      </c>
      <c r="AR181" s="103">
        <v>4</v>
      </c>
      <c r="AS181" s="77">
        <v>4</v>
      </c>
      <c r="AT181" s="77">
        <v>4</v>
      </c>
      <c r="AU181" s="105">
        <v>4</v>
      </c>
    </row>
    <row r="182" spans="1:47" ht="24">
      <c r="A182" s="73">
        <v>181</v>
      </c>
      <c r="B182" s="71" t="s">
        <v>212</v>
      </c>
      <c r="C182" s="71">
        <v>2</v>
      </c>
      <c r="D182" s="71" t="s">
        <v>115</v>
      </c>
      <c r="E182" s="71" t="s">
        <v>89</v>
      </c>
      <c r="F182" s="71">
        <v>1</v>
      </c>
      <c r="G182" s="71">
        <v>1</v>
      </c>
      <c r="H182" s="71">
        <v>1</v>
      </c>
      <c r="I182" s="71">
        <v>1</v>
      </c>
      <c r="J182" s="71">
        <v>0</v>
      </c>
      <c r="K182" s="71">
        <v>0</v>
      </c>
      <c r="L182" s="71">
        <v>1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  <c r="T182" s="75">
        <v>4</v>
      </c>
      <c r="U182" s="75">
        <v>4</v>
      </c>
      <c r="V182" s="75">
        <v>4</v>
      </c>
      <c r="W182" s="101">
        <v>4</v>
      </c>
      <c r="X182" s="101">
        <v>4</v>
      </c>
      <c r="Y182" s="99">
        <v>4</v>
      </c>
      <c r="Z182" s="99">
        <v>4</v>
      </c>
      <c r="AA182" s="99">
        <v>4</v>
      </c>
      <c r="AB182" s="99">
        <v>4</v>
      </c>
      <c r="AC182" s="99">
        <v>4</v>
      </c>
      <c r="AD182" s="99">
        <v>4</v>
      </c>
      <c r="AE182" s="103">
        <v>4</v>
      </c>
      <c r="AF182" s="103">
        <v>4</v>
      </c>
      <c r="AG182" s="103">
        <v>4</v>
      </c>
      <c r="AH182" s="103">
        <v>4</v>
      </c>
      <c r="AI182" s="103">
        <v>4</v>
      </c>
      <c r="AJ182" s="103">
        <v>4</v>
      </c>
      <c r="AK182" s="103">
        <v>4</v>
      </c>
      <c r="AL182" s="103">
        <v>4</v>
      </c>
      <c r="AM182" s="103">
        <v>4</v>
      </c>
      <c r="AN182" s="103">
        <v>4</v>
      </c>
      <c r="AO182" s="103">
        <v>4</v>
      </c>
      <c r="AP182" s="103">
        <v>4</v>
      </c>
      <c r="AQ182" s="103">
        <v>4</v>
      </c>
      <c r="AR182" s="103">
        <v>4</v>
      </c>
      <c r="AS182" s="77">
        <v>4</v>
      </c>
      <c r="AT182" s="77">
        <v>4</v>
      </c>
      <c r="AU182" s="105">
        <v>4</v>
      </c>
    </row>
    <row r="183" spans="1:47" ht="24">
      <c r="A183" s="73">
        <v>182</v>
      </c>
      <c r="B183" s="71" t="s">
        <v>212</v>
      </c>
      <c r="C183" s="71">
        <v>2</v>
      </c>
      <c r="D183" s="71" t="s">
        <v>114</v>
      </c>
      <c r="E183" s="71" t="s">
        <v>209</v>
      </c>
      <c r="F183" s="71">
        <v>1</v>
      </c>
      <c r="G183" s="71">
        <v>1</v>
      </c>
      <c r="H183" s="71">
        <v>1</v>
      </c>
      <c r="I183" s="71">
        <v>1</v>
      </c>
      <c r="J183" s="71">
        <v>1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0</v>
      </c>
      <c r="S183" s="71">
        <v>0</v>
      </c>
      <c r="T183" s="75">
        <v>4</v>
      </c>
      <c r="U183" s="75">
        <v>4</v>
      </c>
      <c r="V183" s="75">
        <v>4</v>
      </c>
      <c r="W183" s="101">
        <v>5</v>
      </c>
      <c r="X183" s="101">
        <v>4</v>
      </c>
      <c r="Y183" s="99">
        <v>5</v>
      </c>
      <c r="Z183" s="99">
        <v>4</v>
      </c>
      <c r="AA183" s="99">
        <v>4</v>
      </c>
      <c r="AB183" s="99">
        <v>4</v>
      </c>
      <c r="AC183" s="99">
        <v>4</v>
      </c>
      <c r="AD183" s="99">
        <v>4</v>
      </c>
      <c r="AE183" s="103">
        <v>4</v>
      </c>
      <c r="AF183" s="103">
        <v>4</v>
      </c>
      <c r="AG183" s="103">
        <v>4</v>
      </c>
      <c r="AH183" s="103">
        <v>4</v>
      </c>
      <c r="AI183" s="103">
        <v>4</v>
      </c>
      <c r="AJ183" s="103">
        <v>4</v>
      </c>
      <c r="AK183" s="103">
        <v>4</v>
      </c>
      <c r="AL183" s="103">
        <v>5</v>
      </c>
      <c r="AM183" s="103">
        <v>5</v>
      </c>
      <c r="AN183" s="103">
        <v>4</v>
      </c>
      <c r="AO183" s="103">
        <v>4</v>
      </c>
      <c r="AP183" s="103">
        <v>4</v>
      </c>
      <c r="AQ183" s="103">
        <v>4</v>
      </c>
      <c r="AR183" s="103">
        <v>4</v>
      </c>
      <c r="AS183" s="77">
        <v>4</v>
      </c>
      <c r="AT183" s="77">
        <v>4</v>
      </c>
      <c r="AU183" s="105">
        <v>5</v>
      </c>
    </row>
    <row r="184" spans="1:47" ht="24">
      <c r="A184" s="73">
        <v>183</v>
      </c>
      <c r="B184" s="71" t="s">
        <v>212</v>
      </c>
      <c r="C184" s="71">
        <v>2</v>
      </c>
      <c r="D184" s="71" t="s">
        <v>114</v>
      </c>
      <c r="E184" s="71" t="s">
        <v>209</v>
      </c>
      <c r="F184" s="71">
        <v>0</v>
      </c>
      <c r="G184" s="71">
        <v>1</v>
      </c>
      <c r="H184" s="71">
        <v>1</v>
      </c>
      <c r="I184" s="71">
        <v>0</v>
      </c>
      <c r="J184" s="71">
        <v>0</v>
      </c>
      <c r="K184" s="71">
        <v>1</v>
      </c>
      <c r="L184" s="71">
        <v>1</v>
      </c>
      <c r="M184" s="71">
        <v>0</v>
      </c>
      <c r="N184" s="71">
        <v>0</v>
      </c>
      <c r="O184" s="71">
        <v>0</v>
      </c>
      <c r="P184" s="71">
        <v>0</v>
      </c>
      <c r="Q184" s="71">
        <v>0</v>
      </c>
      <c r="R184" s="71">
        <v>0</v>
      </c>
      <c r="S184" s="71">
        <v>0</v>
      </c>
      <c r="T184" s="75">
        <v>4</v>
      </c>
      <c r="U184" s="75">
        <v>4</v>
      </c>
      <c r="V184" s="75">
        <v>3</v>
      </c>
      <c r="W184" s="101">
        <v>3</v>
      </c>
      <c r="X184" s="101">
        <v>4</v>
      </c>
      <c r="Y184" s="99">
        <v>4</v>
      </c>
      <c r="Z184" s="99">
        <v>3</v>
      </c>
      <c r="AA184" s="99">
        <v>3</v>
      </c>
      <c r="AB184" s="99">
        <v>4</v>
      </c>
      <c r="AC184" s="99">
        <v>4</v>
      </c>
      <c r="AD184" s="99">
        <v>3</v>
      </c>
      <c r="AE184" s="103">
        <v>4</v>
      </c>
      <c r="AF184" s="103">
        <v>4</v>
      </c>
      <c r="AG184" s="103">
        <v>4</v>
      </c>
      <c r="AH184" s="103">
        <v>4</v>
      </c>
      <c r="AI184" s="103">
        <v>4</v>
      </c>
      <c r="AJ184" s="103">
        <v>4</v>
      </c>
      <c r="AK184" s="103">
        <v>4</v>
      </c>
      <c r="AL184" s="103">
        <v>4</v>
      </c>
      <c r="AM184" s="103">
        <v>4</v>
      </c>
      <c r="AN184" s="103">
        <v>4</v>
      </c>
      <c r="AO184" s="103">
        <v>3</v>
      </c>
      <c r="AP184" s="103">
        <v>3</v>
      </c>
      <c r="AQ184" s="103">
        <v>3</v>
      </c>
      <c r="AR184" s="103">
        <v>3</v>
      </c>
      <c r="AS184" s="77">
        <v>3</v>
      </c>
      <c r="AT184" s="77">
        <v>3</v>
      </c>
      <c r="AU184" s="105">
        <v>3</v>
      </c>
    </row>
    <row r="185" spans="1:47" ht="24">
      <c r="A185" s="73">
        <v>184</v>
      </c>
      <c r="B185" s="71" t="s">
        <v>212</v>
      </c>
      <c r="C185" s="71">
        <v>2</v>
      </c>
      <c r="D185" s="71" t="s">
        <v>114</v>
      </c>
      <c r="E185" s="71" t="s">
        <v>209</v>
      </c>
      <c r="F185" s="71">
        <v>0</v>
      </c>
      <c r="G185" s="71">
        <v>1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5">
        <v>3</v>
      </c>
      <c r="U185" s="75">
        <v>3</v>
      </c>
      <c r="V185" s="75">
        <v>3</v>
      </c>
      <c r="W185" s="101">
        <v>3</v>
      </c>
      <c r="X185" s="101">
        <v>3</v>
      </c>
      <c r="Y185" s="99">
        <v>3</v>
      </c>
      <c r="Z185" s="99">
        <v>3</v>
      </c>
      <c r="AA185" s="99">
        <v>3</v>
      </c>
      <c r="AB185" s="99">
        <v>3</v>
      </c>
      <c r="AC185" s="99">
        <v>3</v>
      </c>
      <c r="AD185" s="99">
        <v>3</v>
      </c>
      <c r="AE185" s="103">
        <v>3</v>
      </c>
      <c r="AF185" s="103">
        <v>3</v>
      </c>
      <c r="AG185" s="103">
        <v>3</v>
      </c>
      <c r="AH185" s="103">
        <v>3</v>
      </c>
      <c r="AI185" s="103">
        <v>3</v>
      </c>
      <c r="AJ185" s="103">
        <v>3</v>
      </c>
      <c r="AK185" s="103">
        <v>3</v>
      </c>
      <c r="AL185" s="103">
        <v>3</v>
      </c>
      <c r="AM185" s="103">
        <v>3</v>
      </c>
      <c r="AN185" s="103">
        <v>3</v>
      </c>
      <c r="AO185" s="103">
        <v>3</v>
      </c>
      <c r="AP185" s="103">
        <v>2</v>
      </c>
      <c r="AQ185" s="103">
        <v>3</v>
      </c>
      <c r="AR185" s="103">
        <v>3</v>
      </c>
      <c r="AS185" s="77">
        <v>3</v>
      </c>
      <c r="AT185" s="77">
        <v>3</v>
      </c>
      <c r="AU185" s="105">
        <v>3</v>
      </c>
    </row>
    <row r="186" spans="1:47" ht="24">
      <c r="A186" s="73">
        <v>185</v>
      </c>
      <c r="B186" s="71" t="s">
        <v>212</v>
      </c>
      <c r="C186" s="71">
        <v>1</v>
      </c>
      <c r="D186" s="71" t="s">
        <v>104</v>
      </c>
      <c r="E186" s="71" t="s">
        <v>104</v>
      </c>
      <c r="F186" s="71">
        <v>0</v>
      </c>
      <c r="G186" s="71">
        <v>1</v>
      </c>
      <c r="H186" s="71">
        <v>0</v>
      </c>
      <c r="I186" s="71">
        <v>0</v>
      </c>
      <c r="J186" s="71">
        <v>0</v>
      </c>
      <c r="K186" s="71">
        <v>0</v>
      </c>
      <c r="L186" s="71">
        <v>1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71">
        <v>0</v>
      </c>
      <c r="S186" s="71">
        <v>0</v>
      </c>
      <c r="T186" s="75">
        <v>3</v>
      </c>
      <c r="U186" s="75">
        <v>3</v>
      </c>
      <c r="V186" s="75">
        <v>3</v>
      </c>
      <c r="W186" s="101">
        <v>3</v>
      </c>
      <c r="X186" s="101">
        <v>3</v>
      </c>
      <c r="Y186" s="99">
        <v>3</v>
      </c>
      <c r="Z186" s="99">
        <v>3</v>
      </c>
      <c r="AA186" s="99">
        <v>3</v>
      </c>
      <c r="AB186" s="99">
        <v>3</v>
      </c>
      <c r="AC186" s="99">
        <v>3</v>
      </c>
      <c r="AD186" s="99">
        <v>3</v>
      </c>
      <c r="AE186" s="103">
        <v>3</v>
      </c>
      <c r="AF186" s="103">
        <v>4</v>
      </c>
      <c r="AG186" s="103">
        <v>4</v>
      </c>
      <c r="AH186" s="103">
        <v>3</v>
      </c>
      <c r="AI186" s="103">
        <v>3</v>
      </c>
      <c r="AJ186" s="103">
        <v>3</v>
      </c>
      <c r="AK186" s="103">
        <v>3</v>
      </c>
      <c r="AL186" s="103">
        <v>3</v>
      </c>
      <c r="AM186" s="103">
        <v>3</v>
      </c>
      <c r="AN186" s="103">
        <v>3</v>
      </c>
      <c r="AO186" s="103">
        <v>3</v>
      </c>
      <c r="AP186" s="103">
        <v>3</v>
      </c>
      <c r="AQ186" s="103">
        <v>4</v>
      </c>
      <c r="AR186" s="103">
        <v>4</v>
      </c>
      <c r="AS186" s="77">
        <v>4</v>
      </c>
      <c r="AT186" s="77">
        <v>4</v>
      </c>
      <c r="AU186" s="105">
        <v>4</v>
      </c>
    </row>
    <row r="187" spans="1:47" ht="24">
      <c r="A187" s="73">
        <v>186</v>
      </c>
      <c r="B187" s="71" t="s">
        <v>212</v>
      </c>
      <c r="C187" s="71">
        <v>2</v>
      </c>
      <c r="D187" s="71" t="s">
        <v>104</v>
      </c>
      <c r="E187" s="71" t="s">
        <v>104</v>
      </c>
      <c r="F187" s="71">
        <v>0</v>
      </c>
      <c r="G187" s="71">
        <v>1</v>
      </c>
      <c r="H187" s="71">
        <v>1</v>
      </c>
      <c r="I187" s="71">
        <v>0</v>
      </c>
      <c r="J187" s="71">
        <v>1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  <c r="T187" s="75">
        <v>4</v>
      </c>
      <c r="U187" s="75">
        <v>4</v>
      </c>
      <c r="V187" s="75">
        <v>4</v>
      </c>
      <c r="W187" s="101">
        <v>4</v>
      </c>
      <c r="X187" s="101">
        <v>4</v>
      </c>
      <c r="Y187" s="99">
        <v>5</v>
      </c>
      <c r="Z187" s="99">
        <v>5</v>
      </c>
      <c r="AA187" s="99">
        <v>5</v>
      </c>
      <c r="AB187" s="99">
        <v>4</v>
      </c>
      <c r="AC187" s="99">
        <v>5</v>
      </c>
      <c r="AD187" s="99">
        <v>4</v>
      </c>
      <c r="AE187" s="103">
        <v>4</v>
      </c>
      <c r="AF187" s="103">
        <v>4</v>
      </c>
      <c r="AG187" s="103">
        <v>4</v>
      </c>
      <c r="AH187" s="103">
        <v>4</v>
      </c>
      <c r="AI187" s="103">
        <v>4</v>
      </c>
      <c r="AJ187" s="103">
        <v>4</v>
      </c>
      <c r="AK187" s="103">
        <v>5</v>
      </c>
      <c r="AL187" s="103">
        <v>4</v>
      </c>
      <c r="AM187" s="103">
        <v>4</v>
      </c>
      <c r="AN187" s="103">
        <v>4</v>
      </c>
      <c r="AO187" s="103">
        <v>3</v>
      </c>
      <c r="AP187" s="103">
        <v>3</v>
      </c>
      <c r="AQ187" s="103">
        <v>4</v>
      </c>
      <c r="AR187" s="103">
        <v>4</v>
      </c>
      <c r="AS187" s="77">
        <v>4</v>
      </c>
      <c r="AT187" s="77">
        <v>4</v>
      </c>
      <c r="AU187" s="105">
        <v>4</v>
      </c>
    </row>
    <row r="188" spans="1:47" ht="24">
      <c r="A188" s="73">
        <v>187</v>
      </c>
      <c r="B188" s="71" t="s">
        <v>212</v>
      </c>
      <c r="C188" s="71">
        <v>1</v>
      </c>
      <c r="D188" s="71" t="s">
        <v>114</v>
      </c>
      <c r="E188" s="71" t="s">
        <v>209</v>
      </c>
      <c r="F188" s="71">
        <v>1</v>
      </c>
      <c r="G188" s="71">
        <v>1</v>
      </c>
      <c r="H188" s="71">
        <v>0</v>
      </c>
      <c r="I188" s="71">
        <v>1</v>
      </c>
      <c r="J188" s="71">
        <v>1</v>
      </c>
      <c r="K188" s="71">
        <v>0</v>
      </c>
      <c r="L188" s="71">
        <v>1</v>
      </c>
      <c r="M188" s="71">
        <v>0</v>
      </c>
      <c r="N188" s="71">
        <v>0</v>
      </c>
      <c r="O188" s="71">
        <v>0</v>
      </c>
      <c r="P188" s="71">
        <v>0</v>
      </c>
      <c r="Q188" s="71">
        <v>0</v>
      </c>
      <c r="R188" s="71">
        <v>0</v>
      </c>
      <c r="S188" s="71">
        <v>1</v>
      </c>
      <c r="T188" s="75">
        <v>4</v>
      </c>
      <c r="U188" s="75">
        <v>4</v>
      </c>
      <c r="V188" s="75">
        <v>4</v>
      </c>
      <c r="W188" s="101">
        <v>4</v>
      </c>
      <c r="X188" s="101">
        <v>5</v>
      </c>
      <c r="Y188" s="99">
        <v>5</v>
      </c>
      <c r="Z188" s="99">
        <v>4</v>
      </c>
      <c r="AA188" s="99">
        <v>4</v>
      </c>
      <c r="AB188" s="99">
        <v>4</v>
      </c>
      <c r="AC188" s="99">
        <v>3</v>
      </c>
      <c r="AD188" s="99">
        <v>2</v>
      </c>
      <c r="AE188" s="103">
        <v>4</v>
      </c>
      <c r="AF188" s="103">
        <v>4</v>
      </c>
      <c r="AG188" s="103">
        <v>5</v>
      </c>
      <c r="AH188" s="103">
        <v>4</v>
      </c>
      <c r="AI188" s="103">
        <v>4</v>
      </c>
      <c r="AJ188" s="103">
        <v>4</v>
      </c>
      <c r="AK188" s="103">
        <v>4</v>
      </c>
      <c r="AL188" s="103">
        <v>4</v>
      </c>
      <c r="AM188" s="103">
        <v>4</v>
      </c>
      <c r="AN188" s="103">
        <v>4</v>
      </c>
      <c r="AO188" s="103">
        <v>4</v>
      </c>
      <c r="AP188" s="103">
        <v>4</v>
      </c>
      <c r="AQ188" s="103">
        <v>4</v>
      </c>
      <c r="AR188" s="103">
        <v>4</v>
      </c>
      <c r="AS188" s="77">
        <v>4</v>
      </c>
      <c r="AT188" s="77">
        <v>3</v>
      </c>
      <c r="AU188" s="105">
        <v>4</v>
      </c>
    </row>
    <row r="189" spans="1:47" ht="24">
      <c r="A189" s="73">
        <v>188</v>
      </c>
      <c r="B189" s="71" t="s">
        <v>212</v>
      </c>
      <c r="C189" s="71">
        <v>1</v>
      </c>
      <c r="D189" s="71" t="s">
        <v>73</v>
      </c>
      <c r="E189" s="71" t="s">
        <v>230</v>
      </c>
      <c r="F189" s="71">
        <v>0</v>
      </c>
      <c r="G189" s="71">
        <v>1</v>
      </c>
      <c r="H189" s="71">
        <v>0</v>
      </c>
      <c r="I189" s="71">
        <v>1</v>
      </c>
      <c r="J189" s="71">
        <v>0</v>
      </c>
      <c r="K189" s="71">
        <v>0</v>
      </c>
      <c r="L189" s="71">
        <v>1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1">
        <v>0</v>
      </c>
      <c r="S189" s="71">
        <v>0</v>
      </c>
      <c r="T189" s="75">
        <v>5</v>
      </c>
      <c r="U189" s="75">
        <v>5</v>
      </c>
      <c r="V189" s="75">
        <v>3</v>
      </c>
      <c r="W189" s="101">
        <v>5</v>
      </c>
      <c r="X189" s="101">
        <v>5</v>
      </c>
      <c r="Y189" s="99">
        <v>5</v>
      </c>
      <c r="Z189" s="99">
        <v>5</v>
      </c>
      <c r="AA189" s="99">
        <v>5</v>
      </c>
      <c r="AB189" s="99">
        <v>5</v>
      </c>
      <c r="AC189" s="99">
        <v>5</v>
      </c>
      <c r="AD189" s="99">
        <v>5</v>
      </c>
      <c r="AE189" s="103">
        <v>5</v>
      </c>
      <c r="AF189" s="103">
        <v>5</v>
      </c>
      <c r="AG189" s="103">
        <v>5</v>
      </c>
      <c r="AH189" s="103">
        <v>5</v>
      </c>
      <c r="AI189" s="103">
        <v>5</v>
      </c>
      <c r="AJ189" s="103">
        <v>5</v>
      </c>
      <c r="AK189" s="103">
        <v>5</v>
      </c>
      <c r="AL189" s="103">
        <v>5</v>
      </c>
      <c r="AM189" s="103">
        <v>5</v>
      </c>
      <c r="AN189" s="103">
        <v>5</v>
      </c>
      <c r="AO189" s="103">
        <v>5</v>
      </c>
      <c r="AP189" s="103">
        <v>5</v>
      </c>
      <c r="AQ189" s="103">
        <v>5</v>
      </c>
      <c r="AR189" s="103">
        <v>5</v>
      </c>
      <c r="AS189" s="77">
        <v>3</v>
      </c>
      <c r="AT189" s="77">
        <v>5</v>
      </c>
      <c r="AU189" s="105">
        <v>4</v>
      </c>
    </row>
    <row r="190" spans="1:47" ht="24">
      <c r="A190" s="73">
        <v>189</v>
      </c>
      <c r="B190" s="71" t="s">
        <v>212</v>
      </c>
      <c r="C190" s="71">
        <v>1</v>
      </c>
      <c r="D190" s="71" t="s">
        <v>67</v>
      </c>
      <c r="E190" s="71" t="s">
        <v>68</v>
      </c>
      <c r="F190" s="71">
        <v>1</v>
      </c>
      <c r="G190" s="71">
        <v>1</v>
      </c>
      <c r="H190" s="71">
        <v>1</v>
      </c>
      <c r="I190" s="71">
        <v>1</v>
      </c>
      <c r="J190" s="71">
        <v>0</v>
      </c>
      <c r="K190" s="71">
        <v>0</v>
      </c>
      <c r="L190" s="71">
        <v>1</v>
      </c>
      <c r="M190" s="71">
        <v>0</v>
      </c>
      <c r="N190" s="71">
        <v>0</v>
      </c>
      <c r="O190" s="71">
        <v>0</v>
      </c>
      <c r="P190" s="71">
        <v>0</v>
      </c>
      <c r="Q190" s="71">
        <v>0</v>
      </c>
      <c r="R190" s="71">
        <v>0</v>
      </c>
      <c r="S190" s="71">
        <v>0</v>
      </c>
      <c r="T190" s="75">
        <v>4</v>
      </c>
      <c r="U190" s="75">
        <v>4</v>
      </c>
      <c r="V190" s="75">
        <v>3</v>
      </c>
      <c r="W190" s="101">
        <v>5</v>
      </c>
      <c r="X190" s="101">
        <v>5</v>
      </c>
      <c r="Y190" s="99">
        <v>4</v>
      </c>
      <c r="Z190" s="99">
        <v>4</v>
      </c>
      <c r="AA190" s="99">
        <v>4</v>
      </c>
      <c r="AB190" s="99">
        <v>4</v>
      </c>
      <c r="AC190" s="99">
        <v>4</v>
      </c>
      <c r="AD190" s="99">
        <v>3</v>
      </c>
      <c r="AE190" s="103">
        <v>5</v>
      </c>
      <c r="AF190" s="103">
        <v>5</v>
      </c>
      <c r="AG190" s="103">
        <v>5</v>
      </c>
      <c r="AH190" s="103">
        <v>5</v>
      </c>
      <c r="AI190" s="103">
        <v>5</v>
      </c>
      <c r="AJ190" s="103">
        <v>5</v>
      </c>
      <c r="AK190" s="103">
        <v>5</v>
      </c>
      <c r="AL190" s="103">
        <v>5</v>
      </c>
      <c r="AM190" s="103">
        <v>5</v>
      </c>
      <c r="AN190" s="103">
        <v>5</v>
      </c>
      <c r="AO190" s="103">
        <v>5</v>
      </c>
      <c r="AP190" s="103">
        <v>5</v>
      </c>
      <c r="AQ190" s="103">
        <v>5</v>
      </c>
      <c r="AR190" s="103">
        <v>5</v>
      </c>
      <c r="AS190" s="77">
        <v>4</v>
      </c>
      <c r="AT190" s="77">
        <v>4</v>
      </c>
      <c r="AU190" s="105">
        <v>5</v>
      </c>
    </row>
    <row r="191" spans="1:47" ht="24">
      <c r="A191" s="73">
        <v>190</v>
      </c>
      <c r="B191" s="71" t="s">
        <v>212</v>
      </c>
      <c r="C191" s="71">
        <v>2</v>
      </c>
      <c r="D191" s="71" t="s">
        <v>67</v>
      </c>
      <c r="E191" s="71" t="s">
        <v>242</v>
      </c>
      <c r="F191" s="71">
        <v>1</v>
      </c>
      <c r="G191" s="71">
        <v>1</v>
      </c>
      <c r="H191" s="71">
        <v>1</v>
      </c>
      <c r="I191" s="71">
        <v>1</v>
      </c>
      <c r="J191" s="71">
        <v>0</v>
      </c>
      <c r="K191" s="71">
        <v>0</v>
      </c>
      <c r="L191" s="71">
        <v>1</v>
      </c>
      <c r="M191" s="71">
        <v>0</v>
      </c>
      <c r="N191" s="71">
        <v>0</v>
      </c>
      <c r="O191" s="71">
        <v>0</v>
      </c>
      <c r="P191" s="71">
        <v>0</v>
      </c>
      <c r="Q191" s="71">
        <v>0</v>
      </c>
      <c r="R191" s="71">
        <v>0</v>
      </c>
      <c r="S191" s="71">
        <v>0</v>
      </c>
      <c r="T191" s="75">
        <v>5</v>
      </c>
      <c r="U191" s="75">
        <v>5</v>
      </c>
      <c r="V191" s="75">
        <v>5</v>
      </c>
      <c r="W191" s="101">
        <v>5</v>
      </c>
      <c r="X191" s="101">
        <v>5</v>
      </c>
      <c r="Y191" s="99">
        <v>5</v>
      </c>
      <c r="Z191" s="99">
        <v>5</v>
      </c>
      <c r="AA191" s="99">
        <v>5</v>
      </c>
      <c r="AB191" s="99">
        <v>5</v>
      </c>
      <c r="AC191" s="99">
        <v>5</v>
      </c>
      <c r="AD191" s="99">
        <v>5</v>
      </c>
      <c r="AE191" s="103">
        <v>5</v>
      </c>
      <c r="AF191" s="103">
        <v>5</v>
      </c>
      <c r="AG191" s="103">
        <v>5</v>
      </c>
      <c r="AH191" s="103">
        <v>5</v>
      </c>
      <c r="AI191" s="103">
        <v>5</v>
      </c>
      <c r="AJ191" s="103">
        <v>5</v>
      </c>
      <c r="AK191" s="103">
        <v>5</v>
      </c>
      <c r="AL191" s="103">
        <v>5</v>
      </c>
      <c r="AM191" s="103">
        <v>5</v>
      </c>
      <c r="AN191" s="103">
        <v>5</v>
      </c>
      <c r="AO191" s="103">
        <v>5</v>
      </c>
      <c r="AP191" s="103">
        <v>5</v>
      </c>
      <c r="AQ191" s="103">
        <v>5</v>
      </c>
      <c r="AR191" s="103">
        <v>5</v>
      </c>
      <c r="AS191" s="77">
        <v>5</v>
      </c>
      <c r="AT191" s="77">
        <v>5</v>
      </c>
      <c r="AU191" s="105">
        <v>5</v>
      </c>
    </row>
    <row r="192" spans="1:47" ht="24">
      <c r="A192" s="73">
        <v>191</v>
      </c>
      <c r="B192" s="71" t="s">
        <v>212</v>
      </c>
      <c r="C192" s="71">
        <v>2</v>
      </c>
      <c r="D192" s="71" t="s">
        <v>67</v>
      </c>
      <c r="E192" s="71" t="s">
        <v>68</v>
      </c>
      <c r="F192" s="71">
        <v>0</v>
      </c>
      <c r="G192" s="71">
        <v>1</v>
      </c>
      <c r="H192" s="71">
        <v>1</v>
      </c>
      <c r="I192" s="71">
        <v>0</v>
      </c>
      <c r="J192" s="71">
        <v>0</v>
      </c>
      <c r="K192" s="71">
        <v>0</v>
      </c>
      <c r="L192" s="71">
        <v>1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  <c r="T192" s="75">
        <v>4</v>
      </c>
      <c r="U192" s="75">
        <v>5</v>
      </c>
      <c r="V192" s="75">
        <v>3</v>
      </c>
      <c r="W192" s="101">
        <v>4</v>
      </c>
      <c r="X192" s="101">
        <v>4</v>
      </c>
      <c r="Y192" s="99">
        <v>4</v>
      </c>
      <c r="Z192" s="99">
        <v>4</v>
      </c>
      <c r="AA192" s="99">
        <v>4</v>
      </c>
      <c r="AB192" s="99">
        <v>4</v>
      </c>
      <c r="AC192" s="99">
        <v>4</v>
      </c>
      <c r="AD192" s="99">
        <v>4</v>
      </c>
      <c r="AE192" s="103">
        <v>4</v>
      </c>
      <c r="AF192" s="103">
        <v>4</v>
      </c>
      <c r="AG192" s="103">
        <v>4</v>
      </c>
      <c r="AH192" s="103">
        <v>4</v>
      </c>
      <c r="AI192" s="103">
        <v>4</v>
      </c>
      <c r="AJ192" s="103">
        <v>4</v>
      </c>
      <c r="AK192" s="103">
        <v>4</v>
      </c>
      <c r="AL192" s="103">
        <v>4</v>
      </c>
      <c r="AM192" s="103">
        <v>4</v>
      </c>
      <c r="AN192" s="103">
        <v>4</v>
      </c>
      <c r="AO192" s="103">
        <v>4</v>
      </c>
      <c r="AP192" s="103">
        <v>4</v>
      </c>
      <c r="AQ192" s="103">
        <v>4</v>
      </c>
      <c r="AR192" s="103">
        <v>4</v>
      </c>
      <c r="AS192" s="77">
        <v>4</v>
      </c>
      <c r="AT192" s="77">
        <v>4</v>
      </c>
      <c r="AU192" s="105">
        <v>4</v>
      </c>
    </row>
    <row r="193" spans="1:47" ht="24">
      <c r="A193" s="73">
        <v>192</v>
      </c>
      <c r="B193" s="71" t="s">
        <v>217</v>
      </c>
      <c r="C193" s="71">
        <v>1</v>
      </c>
      <c r="D193" s="71" t="s">
        <v>114</v>
      </c>
      <c r="E193" s="71" t="s">
        <v>209</v>
      </c>
      <c r="F193" s="71">
        <v>0</v>
      </c>
      <c r="G193" s="71">
        <v>0</v>
      </c>
      <c r="H193" s="71">
        <v>1</v>
      </c>
      <c r="I193" s="71">
        <v>0</v>
      </c>
      <c r="J193" s="71">
        <v>0</v>
      </c>
      <c r="K193" s="71">
        <v>0</v>
      </c>
      <c r="L193" s="71">
        <v>1</v>
      </c>
      <c r="M193" s="71">
        <v>0</v>
      </c>
      <c r="N193" s="71">
        <v>0</v>
      </c>
      <c r="O193" s="71">
        <v>0</v>
      </c>
      <c r="P193" s="71">
        <v>0</v>
      </c>
      <c r="Q193" s="71">
        <v>0</v>
      </c>
      <c r="R193" s="71">
        <v>0</v>
      </c>
      <c r="S193" s="71">
        <v>0</v>
      </c>
      <c r="T193" s="75">
        <v>5</v>
      </c>
      <c r="U193" s="75">
        <v>5</v>
      </c>
      <c r="V193" s="75">
        <v>4</v>
      </c>
      <c r="W193" s="101">
        <v>5</v>
      </c>
      <c r="X193" s="101">
        <v>5</v>
      </c>
      <c r="Y193" s="99">
        <v>5</v>
      </c>
      <c r="Z193" s="99">
        <v>5</v>
      </c>
      <c r="AA193" s="99">
        <v>5</v>
      </c>
      <c r="AB193" s="99">
        <v>5</v>
      </c>
      <c r="AC193" s="99">
        <v>5</v>
      </c>
      <c r="AD193" s="99">
        <v>3</v>
      </c>
      <c r="AE193" s="103">
        <v>5</v>
      </c>
      <c r="AF193" s="103">
        <v>5</v>
      </c>
      <c r="AG193" s="103">
        <v>5</v>
      </c>
      <c r="AH193" s="103">
        <v>5</v>
      </c>
      <c r="AI193" s="103">
        <v>5</v>
      </c>
      <c r="AJ193" s="103">
        <v>5</v>
      </c>
      <c r="AK193" s="103">
        <v>5</v>
      </c>
      <c r="AL193" s="103">
        <v>4</v>
      </c>
      <c r="AM193" s="103">
        <v>4</v>
      </c>
      <c r="AN193" s="103">
        <v>4</v>
      </c>
      <c r="AO193" s="103">
        <v>5</v>
      </c>
      <c r="AP193" s="103">
        <v>4</v>
      </c>
      <c r="AQ193" s="103">
        <v>4</v>
      </c>
      <c r="AR193" s="103">
        <v>4</v>
      </c>
      <c r="AS193" s="77">
        <v>4</v>
      </c>
      <c r="AT193" s="77">
        <v>5</v>
      </c>
      <c r="AU193" s="105">
        <v>4</v>
      </c>
    </row>
    <row r="194" spans="1:47" ht="24">
      <c r="A194" s="73">
        <v>193</v>
      </c>
      <c r="B194" s="71" t="s">
        <v>212</v>
      </c>
      <c r="C194" s="71">
        <v>2</v>
      </c>
      <c r="D194" s="71" t="s">
        <v>67</v>
      </c>
      <c r="E194" s="71" t="s">
        <v>242</v>
      </c>
      <c r="F194" s="71">
        <v>0</v>
      </c>
      <c r="G194" s="71">
        <v>1</v>
      </c>
      <c r="H194" s="71">
        <v>1</v>
      </c>
      <c r="I194" s="71">
        <v>1</v>
      </c>
      <c r="J194" s="71">
        <v>1</v>
      </c>
      <c r="K194" s="71"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1">
        <v>0</v>
      </c>
      <c r="S194" s="71">
        <v>0</v>
      </c>
      <c r="T194" s="75">
        <v>4</v>
      </c>
      <c r="U194" s="75">
        <v>3</v>
      </c>
      <c r="V194" s="75">
        <v>4</v>
      </c>
      <c r="W194" s="101">
        <v>5</v>
      </c>
      <c r="X194" s="101">
        <v>5</v>
      </c>
      <c r="Y194" s="99">
        <v>5</v>
      </c>
      <c r="Z194" s="99">
        <v>4</v>
      </c>
      <c r="AA194" s="99">
        <v>5</v>
      </c>
      <c r="AB194" s="99">
        <v>5</v>
      </c>
      <c r="AC194" s="99">
        <v>5</v>
      </c>
      <c r="AD194" s="99">
        <v>4</v>
      </c>
      <c r="AE194" s="103">
        <v>4</v>
      </c>
      <c r="AF194" s="103">
        <v>3</v>
      </c>
      <c r="AG194" s="103">
        <v>4</v>
      </c>
      <c r="AH194" s="103">
        <v>4</v>
      </c>
      <c r="AI194" s="103">
        <v>4</v>
      </c>
      <c r="AJ194" s="103">
        <v>4</v>
      </c>
      <c r="AK194" s="103">
        <v>4</v>
      </c>
      <c r="AL194" s="103">
        <v>4</v>
      </c>
      <c r="AM194" s="103">
        <v>4</v>
      </c>
      <c r="AN194" s="103">
        <v>4</v>
      </c>
      <c r="AO194" s="103">
        <v>4</v>
      </c>
      <c r="AP194" s="103">
        <v>4</v>
      </c>
      <c r="AQ194" s="103">
        <v>4</v>
      </c>
      <c r="AR194" s="103">
        <v>4</v>
      </c>
      <c r="AS194" s="77">
        <v>3</v>
      </c>
      <c r="AT194" s="77">
        <v>3</v>
      </c>
      <c r="AU194" s="105">
        <v>4</v>
      </c>
    </row>
    <row r="195" spans="1:47" ht="24">
      <c r="A195" s="73">
        <v>194</v>
      </c>
      <c r="B195" s="71" t="s">
        <v>212</v>
      </c>
      <c r="C195" s="71">
        <v>2</v>
      </c>
      <c r="D195" s="71" t="s">
        <v>73</v>
      </c>
      <c r="E195" s="71" t="s">
        <v>141</v>
      </c>
      <c r="F195" s="71">
        <v>1</v>
      </c>
      <c r="G195" s="71">
        <v>1</v>
      </c>
      <c r="H195" s="71">
        <v>0</v>
      </c>
      <c r="I195" s="71">
        <v>1</v>
      </c>
      <c r="J195" s="71">
        <v>1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  <c r="T195" s="75">
        <v>4</v>
      </c>
      <c r="U195" s="75">
        <v>4</v>
      </c>
      <c r="V195" s="75">
        <v>3</v>
      </c>
      <c r="W195" s="101">
        <v>5</v>
      </c>
      <c r="X195" s="101">
        <v>5</v>
      </c>
      <c r="Y195" s="99">
        <v>4</v>
      </c>
      <c r="Z195" s="99">
        <v>4</v>
      </c>
      <c r="AA195" s="99">
        <v>4</v>
      </c>
      <c r="AB195" s="99">
        <v>4</v>
      </c>
      <c r="AC195" s="99">
        <v>4</v>
      </c>
      <c r="AD195" s="99">
        <v>4</v>
      </c>
      <c r="AE195" s="103">
        <v>4</v>
      </c>
      <c r="AF195" s="103">
        <v>4</v>
      </c>
      <c r="AG195" s="103">
        <v>4</v>
      </c>
      <c r="AH195" s="103">
        <v>4</v>
      </c>
      <c r="AI195" s="103">
        <v>4</v>
      </c>
      <c r="AJ195" s="103">
        <v>4</v>
      </c>
      <c r="AK195" s="103">
        <v>4</v>
      </c>
      <c r="AL195" s="103">
        <v>4</v>
      </c>
      <c r="AM195" s="103">
        <v>4</v>
      </c>
      <c r="AN195" s="103">
        <v>4</v>
      </c>
      <c r="AO195" s="103">
        <v>4</v>
      </c>
      <c r="AP195" s="103">
        <v>4</v>
      </c>
      <c r="AQ195" s="103">
        <v>4</v>
      </c>
      <c r="AR195" s="103">
        <v>4</v>
      </c>
      <c r="AS195" s="77">
        <v>3</v>
      </c>
      <c r="AT195" s="77">
        <v>3</v>
      </c>
      <c r="AU195" s="105">
        <v>4</v>
      </c>
    </row>
    <row r="196" spans="1:47" ht="24">
      <c r="A196" s="73">
        <v>195</v>
      </c>
      <c r="B196" s="71" t="s">
        <v>212</v>
      </c>
      <c r="C196" s="71">
        <v>1</v>
      </c>
      <c r="D196" s="71" t="s">
        <v>114</v>
      </c>
      <c r="E196" s="71" t="s">
        <v>209</v>
      </c>
      <c r="F196" s="71">
        <v>1</v>
      </c>
      <c r="G196" s="71">
        <v>1</v>
      </c>
      <c r="H196" s="71">
        <v>0</v>
      </c>
      <c r="I196" s="71">
        <v>1</v>
      </c>
      <c r="J196" s="71">
        <v>0</v>
      </c>
      <c r="K196" s="71">
        <v>0</v>
      </c>
      <c r="L196" s="71">
        <v>1</v>
      </c>
      <c r="M196" s="71">
        <v>0</v>
      </c>
      <c r="N196" s="71">
        <v>0</v>
      </c>
      <c r="O196" s="71">
        <v>0</v>
      </c>
      <c r="P196" s="71">
        <v>0</v>
      </c>
      <c r="Q196" s="71">
        <v>0</v>
      </c>
      <c r="R196" s="71">
        <v>0</v>
      </c>
      <c r="S196" s="71">
        <v>0</v>
      </c>
      <c r="T196" s="75">
        <v>4</v>
      </c>
      <c r="U196" s="75">
        <v>4</v>
      </c>
      <c r="V196" s="75">
        <v>4</v>
      </c>
      <c r="W196" s="101">
        <v>4</v>
      </c>
      <c r="X196" s="101">
        <v>4</v>
      </c>
      <c r="Y196" s="99">
        <v>4</v>
      </c>
      <c r="Z196" s="99">
        <v>4</v>
      </c>
      <c r="AA196" s="99">
        <v>4</v>
      </c>
      <c r="AB196" s="99">
        <v>4</v>
      </c>
      <c r="AC196" s="99">
        <v>4</v>
      </c>
      <c r="AD196" s="99">
        <v>4</v>
      </c>
      <c r="AE196" s="103">
        <v>4</v>
      </c>
      <c r="AF196" s="103">
        <v>4</v>
      </c>
      <c r="AG196" s="103">
        <v>4</v>
      </c>
      <c r="AH196" s="103">
        <v>4</v>
      </c>
      <c r="AI196" s="103">
        <v>4</v>
      </c>
      <c r="AJ196" s="103">
        <v>4</v>
      </c>
      <c r="AK196" s="103">
        <v>4</v>
      </c>
      <c r="AL196" s="103">
        <v>4</v>
      </c>
      <c r="AM196" s="103">
        <v>4</v>
      </c>
      <c r="AN196" s="103">
        <v>4</v>
      </c>
      <c r="AO196" s="103">
        <v>4</v>
      </c>
      <c r="AP196" s="103">
        <v>4</v>
      </c>
      <c r="AQ196" s="103">
        <v>4</v>
      </c>
      <c r="AR196" s="103">
        <v>4</v>
      </c>
      <c r="AS196" s="77">
        <v>4</v>
      </c>
      <c r="AT196" s="77">
        <v>4</v>
      </c>
      <c r="AU196" s="105">
        <v>4</v>
      </c>
    </row>
    <row r="197" spans="1:47" ht="24">
      <c r="A197" s="73">
        <v>196</v>
      </c>
      <c r="B197" s="71" t="s">
        <v>212</v>
      </c>
      <c r="C197" s="71">
        <v>2</v>
      </c>
      <c r="D197" s="71" t="s">
        <v>114</v>
      </c>
      <c r="E197" s="71" t="s">
        <v>209</v>
      </c>
      <c r="F197" s="71">
        <v>1</v>
      </c>
      <c r="G197" s="71">
        <v>1</v>
      </c>
      <c r="H197" s="71">
        <v>1</v>
      </c>
      <c r="I197" s="71">
        <v>1</v>
      </c>
      <c r="J197" s="71">
        <v>0</v>
      </c>
      <c r="K197" s="71">
        <v>0</v>
      </c>
      <c r="L197" s="71">
        <v>1</v>
      </c>
      <c r="M197" s="71">
        <v>0</v>
      </c>
      <c r="N197" s="71">
        <v>0</v>
      </c>
      <c r="O197" s="71">
        <v>0</v>
      </c>
      <c r="P197" s="71">
        <v>0</v>
      </c>
      <c r="Q197" s="71">
        <v>0</v>
      </c>
      <c r="R197" s="71">
        <v>0</v>
      </c>
      <c r="S197" s="71">
        <v>0</v>
      </c>
      <c r="T197" s="75">
        <v>4</v>
      </c>
      <c r="U197" s="75">
        <v>5</v>
      </c>
      <c r="V197" s="75">
        <v>3</v>
      </c>
      <c r="W197" s="101">
        <v>5</v>
      </c>
      <c r="X197" s="101">
        <v>4</v>
      </c>
      <c r="Y197" s="99">
        <v>5</v>
      </c>
      <c r="Z197" s="99">
        <v>5</v>
      </c>
      <c r="AA197" s="99">
        <v>5</v>
      </c>
      <c r="AB197" s="99">
        <v>5</v>
      </c>
      <c r="AC197" s="99">
        <v>4</v>
      </c>
      <c r="AD197" s="99">
        <v>2</v>
      </c>
      <c r="AE197" s="103">
        <v>5</v>
      </c>
      <c r="AF197" s="103">
        <v>4</v>
      </c>
      <c r="AG197" s="103">
        <v>4</v>
      </c>
      <c r="AH197" s="103">
        <v>4</v>
      </c>
      <c r="AI197" s="103">
        <v>4</v>
      </c>
      <c r="AJ197" s="103">
        <v>4</v>
      </c>
      <c r="AK197" s="103">
        <v>4</v>
      </c>
      <c r="AL197" s="103">
        <v>4</v>
      </c>
      <c r="AM197" s="103">
        <v>4</v>
      </c>
      <c r="AN197" s="103">
        <v>3</v>
      </c>
      <c r="AO197" s="103">
        <v>3</v>
      </c>
      <c r="AP197" s="103">
        <v>3</v>
      </c>
      <c r="AQ197" s="103">
        <v>4</v>
      </c>
      <c r="AR197" s="103">
        <v>4</v>
      </c>
      <c r="AS197" s="77">
        <v>4</v>
      </c>
      <c r="AT197" s="77">
        <v>3</v>
      </c>
      <c r="AU197" s="105">
        <v>4</v>
      </c>
    </row>
    <row r="198" spans="1:47" ht="24">
      <c r="A198" s="73">
        <v>197</v>
      </c>
      <c r="B198" s="71" t="s">
        <v>212</v>
      </c>
      <c r="C198" s="71">
        <v>2</v>
      </c>
      <c r="D198" s="71" t="s">
        <v>80</v>
      </c>
      <c r="E198" s="71" t="s">
        <v>121</v>
      </c>
      <c r="F198" s="71">
        <v>1</v>
      </c>
      <c r="G198" s="71">
        <v>1</v>
      </c>
      <c r="H198" s="71">
        <v>1</v>
      </c>
      <c r="I198" s="71">
        <v>1</v>
      </c>
      <c r="J198" s="71">
        <v>0</v>
      </c>
      <c r="K198" s="71">
        <v>1</v>
      </c>
      <c r="L198" s="71">
        <v>0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1">
        <v>0</v>
      </c>
      <c r="S198" s="71">
        <v>0</v>
      </c>
      <c r="T198" s="75">
        <v>5</v>
      </c>
      <c r="U198" s="75">
        <v>5</v>
      </c>
      <c r="V198" s="75">
        <v>5</v>
      </c>
      <c r="W198" s="101">
        <v>5</v>
      </c>
      <c r="X198" s="101">
        <v>5</v>
      </c>
      <c r="Y198" s="99">
        <v>5</v>
      </c>
      <c r="Z198" s="99">
        <v>5</v>
      </c>
      <c r="AA198" s="99">
        <v>5</v>
      </c>
      <c r="AB198" s="99">
        <v>5</v>
      </c>
      <c r="AC198" s="99">
        <v>5</v>
      </c>
      <c r="AD198" s="99">
        <v>5</v>
      </c>
      <c r="AE198" s="103">
        <v>5</v>
      </c>
      <c r="AF198" s="103">
        <v>5</v>
      </c>
      <c r="AG198" s="103">
        <v>5</v>
      </c>
      <c r="AH198" s="103">
        <v>5</v>
      </c>
      <c r="AI198" s="103">
        <v>5</v>
      </c>
      <c r="AJ198" s="103">
        <v>5</v>
      </c>
      <c r="AK198" s="103">
        <v>5</v>
      </c>
      <c r="AL198" s="103">
        <v>5</v>
      </c>
      <c r="AM198" s="103">
        <v>5</v>
      </c>
      <c r="AN198" s="103">
        <v>5</v>
      </c>
      <c r="AO198" s="103">
        <v>5</v>
      </c>
      <c r="AP198" s="103">
        <v>5</v>
      </c>
      <c r="AQ198" s="103">
        <v>5</v>
      </c>
      <c r="AR198" s="103">
        <v>5</v>
      </c>
      <c r="AS198" s="77">
        <v>5</v>
      </c>
      <c r="AT198" s="77">
        <v>5</v>
      </c>
      <c r="AU198" s="105">
        <v>5</v>
      </c>
    </row>
    <row r="199" spans="1:47" ht="24">
      <c r="A199" s="73">
        <v>198</v>
      </c>
      <c r="B199" s="71" t="s">
        <v>212</v>
      </c>
      <c r="C199" s="71">
        <v>2</v>
      </c>
      <c r="D199" s="71" t="s">
        <v>114</v>
      </c>
      <c r="E199" s="71" t="s">
        <v>209</v>
      </c>
      <c r="F199" s="71">
        <v>1</v>
      </c>
      <c r="G199" s="71">
        <v>1</v>
      </c>
      <c r="H199" s="71">
        <v>0</v>
      </c>
      <c r="I199" s="71">
        <v>1</v>
      </c>
      <c r="J199" s="71">
        <v>0</v>
      </c>
      <c r="K199" s="71">
        <v>0</v>
      </c>
      <c r="L199" s="71">
        <v>1</v>
      </c>
      <c r="M199" s="71">
        <v>0</v>
      </c>
      <c r="N199" s="71">
        <v>0</v>
      </c>
      <c r="O199" s="71">
        <v>0</v>
      </c>
      <c r="P199" s="71">
        <v>0</v>
      </c>
      <c r="Q199" s="71">
        <v>0</v>
      </c>
      <c r="R199" s="71">
        <v>0</v>
      </c>
      <c r="S199" s="71">
        <v>0</v>
      </c>
      <c r="T199" s="75">
        <v>5</v>
      </c>
      <c r="U199" s="75">
        <v>5</v>
      </c>
      <c r="V199" s="75">
        <v>4</v>
      </c>
      <c r="W199" s="101">
        <v>5</v>
      </c>
      <c r="X199" s="101">
        <v>5</v>
      </c>
      <c r="Y199" s="99">
        <v>5</v>
      </c>
      <c r="Z199" s="99">
        <v>5</v>
      </c>
      <c r="AA199" s="99">
        <v>5</v>
      </c>
      <c r="AB199" s="99">
        <v>5</v>
      </c>
      <c r="AC199" s="99">
        <v>5</v>
      </c>
      <c r="AD199" s="99">
        <v>5</v>
      </c>
      <c r="AE199" s="103">
        <v>5</v>
      </c>
      <c r="AF199" s="103">
        <v>5</v>
      </c>
      <c r="AG199" s="103">
        <v>5</v>
      </c>
      <c r="AH199" s="103">
        <v>5</v>
      </c>
      <c r="AI199" s="103">
        <v>5</v>
      </c>
      <c r="AJ199" s="103">
        <v>5</v>
      </c>
      <c r="AK199" s="103">
        <v>5</v>
      </c>
      <c r="AL199" s="103">
        <v>5</v>
      </c>
      <c r="AM199" s="103">
        <v>5</v>
      </c>
      <c r="AN199" s="103">
        <v>5</v>
      </c>
      <c r="AO199" s="103">
        <v>5</v>
      </c>
      <c r="AP199" s="103">
        <v>5</v>
      </c>
      <c r="AQ199" s="103">
        <v>5</v>
      </c>
      <c r="AR199" s="103">
        <v>5</v>
      </c>
      <c r="AS199" s="77">
        <v>5</v>
      </c>
      <c r="AT199" s="77">
        <v>5</v>
      </c>
      <c r="AU199" s="105">
        <v>5</v>
      </c>
    </row>
    <row r="200" spans="1:47" ht="24">
      <c r="A200" s="73">
        <v>199</v>
      </c>
      <c r="B200" s="71" t="s">
        <v>212</v>
      </c>
      <c r="C200" s="71">
        <v>2</v>
      </c>
      <c r="D200" s="71" t="s">
        <v>80</v>
      </c>
      <c r="E200" s="71" t="s">
        <v>238</v>
      </c>
      <c r="F200" s="71">
        <v>0</v>
      </c>
      <c r="G200" s="71">
        <v>1</v>
      </c>
      <c r="H200" s="71">
        <v>1</v>
      </c>
      <c r="I200" s="71">
        <v>0</v>
      </c>
      <c r="J200" s="71">
        <v>1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5">
        <v>4</v>
      </c>
      <c r="U200" s="75">
        <v>4</v>
      </c>
      <c r="V200" s="75">
        <v>3</v>
      </c>
      <c r="W200" s="101">
        <v>4</v>
      </c>
      <c r="X200" s="101">
        <v>4</v>
      </c>
      <c r="Y200" s="99">
        <v>4</v>
      </c>
      <c r="Z200" s="99">
        <v>4</v>
      </c>
      <c r="AA200" s="99">
        <v>4</v>
      </c>
      <c r="AB200" s="99">
        <v>4</v>
      </c>
      <c r="AC200" s="99">
        <v>4</v>
      </c>
      <c r="AD200" s="99">
        <v>4</v>
      </c>
      <c r="AE200" s="103">
        <v>5</v>
      </c>
      <c r="AF200" s="103">
        <v>5</v>
      </c>
      <c r="AG200" s="103">
        <v>5</v>
      </c>
      <c r="AH200" s="103">
        <v>5</v>
      </c>
      <c r="AI200" s="103">
        <v>5</v>
      </c>
      <c r="AJ200" s="103">
        <v>5</v>
      </c>
      <c r="AK200" s="103">
        <v>5</v>
      </c>
      <c r="AL200" s="103">
        <v>5</v>
      </c>
      <c r="AM200" s="103">
        <v>5</v>
      </c>
      <c r="AN200" s="103">
        <v>5</v>
      </c>
      <c r="AO200" s="103">
        <v>5</v>
      </c>
      <c r="AP200" s="103">
        <v>5</v>
      </c>
      <c r="AQ200" s="103">
        <v>5</v>
      </c>
      <c r="AR200" s="103">
        <v>5</v>
      </c>
      <c r="AS200" s="77">
        <v>5</v>
      </c>
      <c r="AT200" s="77">
        <v>5</v>
      </c>
      <c r="AU200" s="105">
        <v>5</v>
      </c>
    </row>
    <row r="201" spans="1:47" ht="24">
      <c r="A201" s="73">
        <v>200</v>
      </c>
      <c r="B201" s="71" t="s">
        <v>218</v>
      </c>
      <c r="C201" s="71">
        <v>2</v>
      </c>
      <c r="D201" s="71" t="s">
        <v>104</v>
      </c>
      <c r="E201" s="71" t="s">
        <v>104</v>
      </c>
      <c r="F201" s="71">
        <v>0</v>
      </c>
      <c r="G201" s="71">
        <v>0</v>
      </c>
      <c r="H201" s="71">
        <v>1</v>
      </c>
      <c r="I201" s="71">
        <v>1</v>
      </c>
      <c r="J201" s="71">
        <v>0</v>
      </c>
      <c r="K201" s="71">
        <v>1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  <c r="T201" s="75">
        <v>4</v>
      </c>
      <c r="U201" s="75">
        <v>5</v>
      </c>
      <c r="V201" s="75">
        <v>4</v>
      </c>
      <c r="W201" s="101">
        <v>4</v>
      </c>
      <c r="X201" s="101">
        <v>4</v>
      </c>
      <c r="Y201" s="99">
        <v>5</v>
      </c>
      <c r="Z201" s="99">
        <v>5</v>
      </c>
      <c r="AA201" s="99">
        <v>5</v>
      </c>
      <c r="AB201" s="99">
        <v>5</v>
      </c>
      <c r="AC201" s="99">
        <v>5</v>
      </c>
      <c r="AD201" s="99">
        <v>4</v>
      </c>
      <c r="AE201" s="103">
        <v>5</v>
      </c>
      <c r="AF201" s="103">
        <v>4</v>
      </c>
      <c r="AG201" s="103">
        <v>4</v>
      </c>
      <c r="AH201" s="103">
        <v>4</v>
      </c>
      <c r="AI201" s="103">
        <v>4</v>
      </c>
      <c r="AJ201" s="103">
        <v>4</v>
      </c>
      <c r="AK201" s="103">
        <v>4</v>
      </c>
      <c r="AL201" s="103">
        <v>4</v>
      </c>
      <c r="AM201" s="103">
        <v>4</v>
      </c>
      <c r="AN201" s="103">
        <v>4</v>
      </c>
      <c r="AO201" s="103">
        <v>4</v>
      </c>
      <c r="AP201" s="103">
        <v>4</v>
      </c>
      <c r="AQ201" s="103">
        <v>4</v>
      </c>
      <c r="AR201" s="103">
        <v>4</v>
      </c>
      <c r="AS201" s="77">
        <v>3</v>
      </c>
      <c r="AT201" s="77">
        <v>3</v>
      </c>
      <c r="AU201" s="105">
        <v>4</v>
      </c>
    </row>
    <row r="202" spans="1:47" ht="24">
      <c r="A202" s="73">
        <v>201</v>
      </c>
      <c r="B202" s="71" t="s">
        <v>212</v>
      </c>
      <c r="C202" s="71">
        <v>2</v>
      </c>
      <c r="D202" s="71" t="s">
        <v>114</v>
      </c>
      <c r="E202" s="71" t="s">
        <v>209</v>
      </c>
      <c r="F202" s="71">
        <v>0</v>
      </c>
      <c r="G202" s="71">
        <v>0</v>
      </c>
      <c r="H202" s="71">
        <v>0</v>
      </c>
      <c r="I202" s="71">
        <v>1</v>
      </c>
      <c r="J202" s="71">
        <v>0</v>
      </c>
      <c r="K202" s="71">
        <v>0</v>
      </c>
      <c r="L202" s="71">
        <v>1</v>
      </c>
      <c r="M202" s="71">
        <v>0</v>
      </c>
      <c r="N202" s="71">
        <v>0</v>
      </c>
      <c r="O202" s="71">
        <v>0</v>
      </c>
      <c r="P202" s="71">
        <v>0</v>
      </c>
      <c r="Q202" s="71">
        <v>0</v>
      </c>
      <c r="R202" s="71">
        <v>0</v>
      </c>
      <c r="S202" s="71">
        <v>0</v>
      </c>
      <c r="T202" s="75">
        <v>4</v>
      </c>
      <c r="U202" s="75">
        <v>4</v>
      </c>
      <c r="V202" s="75">
        <v>4</v>
      </c>
      <c r="W202" s="101">
        <v>4</v>
      </c>
      <c r="X202" s="101">
        <v>4</v>
      </c>
      <c r="Y202" s="99">
        <v>4</v>
      </c>
      <c r="Z202" s="99">
        <v>5</v>
      </c>
      <c r="AA202" s="99">
        <v>5</v>
      </c>
      <c r="AB202" s="99">
        <v>5</v>
      </c>
      <c r="AC202" s="99">
        <v>5</v>
      </c>
      <c r="AD202" s="99">
        <v>4</v>
      </c>
      <c r="AE202" s="103">
        <v>5</v>
      </c>
      <c r="AF202" s="103">
        <v>4</v>
      </c>
      <c r="AG202" s="103">
        <v>5</v>
      </c>
      <c r="AH202" s="103">
        <v>4</v>
      </c>
      <c r="AI202" s="103">
        <v>4</v>
      </c>
      <c r="AJ202" s="103">
        <v>4</v>
      </c>
      <c r="AK202" s="103">
        <v>4</v>
      </c>
      <c r="AL202" s="103">
        <v>4</v>
      </c>
      <c r="AM202" s="103">
        <v>4</v>
      </c>
      <c r="AN202" s="103">
        <v>4</v>
      </c>
      <c r="AO202" s="103">
        <v>4</v>
      </c>
      <c r="AP202" s="103">
        <v>4</v>
      </c>
      <c r="AQ202" s="103">
        <v>4</v>
      </c>
      <c r="AR202" s="103">
        <v>4</v>
      </c>
      <c r="AS202" s="77">
        <v>4</v>
      </c>
      <c r="AT202" s="77">
        <v>4</v>
      </c>
      <c r="AU202" s="105">
        <v>4</v>
      </c>
    </row>
    <row r="203" spans="1:47" ht="24">
      <c r="A203" s="73">
        <v>202</v>
      </c>
      <c r="B203" s="71" t="s">
        <v>212</v>
      </c>
      <c r="C203" s="71">
        <v>2</v>
      </c>
      <c r="D203" s="71" t="s">
        <v>114</v>
      </c>
      <c r="E203" s="71" t="s">
        <v>209</v>
      </c>
      <c r="F203" s="71">
        <v>0</v>
      </c>
      <c r="G203" s="71">
        <v>1</v>
      </c>
      <c r="H203" s="71">
        <v>0</v>
      </c>
      <c r="I203" s="71">
        <v>1</v>
      </c>
      <c r="J203" s="71">
        <v>0</v>
      </c>
      <c r="K203" s="71">
        <v>0</v>
      </c>
      <c r="L203" s="71">
        <v>0</v>
      </c>
      <c r="M203" s="71">
        <v>1</v>
      </c>
      <c r="N203" s="71">
        <v>0</v>
      </c>
      <c r="O203" s="71">
        <v>0</v>
      </c>
      <c r="P203" s="71">
        <v>0</v>
      </c>
      <c r="Q203" s="71">
        <v>0</v>
      </c>
      <c r="R203" s="71">
        <v>0</v>
      </c>
      <c r="S203" s="71">
        <v>0</v>
      </c>
      <c r="T203" s="75">
        <v>3</v>
      </c>
      <c r="U203" s="75">
        <v>4</v>
      </c>
      <c r="V203" s="75">
        <v>3</v>
      </c>
      <c r="W203" s="101">
        <v>4</v>
      </c>
      <c r="X203" s="101">
        <v>4</v>
      </c>
      <c r="Y203" s="99">
        <v>4</v>
      </c>
      <c r="Z203" s="99">
        <v>4</v>
      </c>
      <c r="AA203" s="99">
        <v>4</v>
      </c>
      <c r="AB203" s="99">
        <v>4</v>
      </c>
      <c r="AC203" s="99">
        <v>4</v>
      </c>
      <c r="AD203" s="99">
        <v>4</v>
      </c>
      <c r="AE203" s="103">
        <v>4</v>
      </c>
      <c r="AF203" s="103">
        <v>5</v>
      </c>
      <c r="AG203" s="103">
        <v>4</v>
      </c>
      <c r="AH203" s="103">
        <v>4</v>
      </c>
      <c r="AI203" s="103">
        <v>4</v>
      </c>
      <c r="AJ203" s="103">
        <v>4</v>
      </c>
      <c r="AK203" s="103">
        <v>4</v>
      </c>
      <c r="AL203" s="103">
        <v>4</v>
      </c>
      <c r="AM203" s="103">
        <v>4</v>
      </c>
      <c r="AN203" s="103">
        <v>4</v>
      </c>
      <c r="AO203" s="103">
        <v>4</v>
      </c>
      <c r="AP203" s="103">
        <v>4</v>
      </c>
      <c r="AQ203" s="103">
        <v>4</v>
      </c>
      <c r="AR203" s="103">
        <v>4</v>
      </c>
      <c r="AS203" s="77">
        <v>3</v>
      </c>
      <c r="AT203" s="77">
        <v>3</v>
      </c>
      <c r="AU203" s="105">
        <v>4</v>
      </c>
    </row>
    <row r="204" spans="1:47" ht="24">
      <c r="A204" s="73">
        <v>203</v>
      </c>
      <c r="B204" s="71" t="s">
        <v>212</v>
      </c>
      <c r="C204" s="71">
        <v>2</v>
      </c>
      <c r="D204" s="71" t="s">
        <v>67</v>
      </c>
      <c r="E204" s="71" t="s">
        <v>242</v>
      </c>
      <c r="F204" s="71">
        <v>1</v>
      </c>
      <c r="G204" s="71">
        <v>1</v>
      </c>
      <c r="H204" s="71">
        <v>1</v>
      </c>
      <c r="I204" s="71">
        <v>1</v>
      </c>
      <c r="J204" s="71">
        <v>1</v>
      </c>
      <c r="K204" s="71">
        <v>0</v>
      </c>
      <c r="L204" s="71">
        <v>1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75">
        <v>4</v>
      </c>
      <c r="U204" s="75">
        <v>3</v>
      </c>
      <c r="V204" s="75">
        <v>4</v>
      </c>
      <c r="W204" s="101">
        <v>4</v>
      </c>
      <c r="X204" s="101">
        <v>5</v>
      </c>
      <c r="Y204" s="99">
        <v>4</v>
      </c>
      <c r="Z204" s="99">
        <v>4</v>
      </c>
      <c r="AA204" s="99">
        <v>4</v>
      </c>
      <c r="AB204" s="99">
        <v>4</v>
      </c>
      <c r="AC204" s="99">
        <v>4</v>
      </c>
      <c r="AD204" s="99">
        <v>4</v>
      </c>
      <c r="AE204" s="103">
        <v>5</v>
      </c>
      <c r="AF204" s="103">
        <v>5</v>
      </c>
      <c r="AG204" s="103">
        <v>4</v>
      </c>
      <c r="AH204" s="103">
        <v>4</v>
      </c>
      <c r="AI204" s="103">
        <v>4</v>
      </c>
      <c r="AJ204" s="103">
        <v>4</v>
      </c>
      <c r="AK204" s="103">
        <v>5</v>
      </c>
      <c r="AL204" s="103">
        <v>4</v>
      </c>
      <c r="AM204" s="103">
        <v>4</v>
      </c>
      <c r="AN204" s="103">
        <v>4</v>
      </c>
      <c r="AO204" s="103">
        <v>4</v>
      </c>
      <c r="AP204" s="103">
        <v>4</v>
      </c>
      <c r="AQ204" s="103">
        <v>5</v>
      </c>
      <c r="AR204" s="103">
        <v>5</v>
      </c>
      <c r="AS204" s="77">
        <v>5</v>
      </c>
      <c r="AT204" s="77">
        <v>5</v>
      </c>
      <c r="AU204" s="105">
        <v>5</v>
      </c>
    </row>
    <row r="205" spans="1:47" ht="24">
      <c r="A205" s="73">
        <v>204</v>
      </c>
      <c r="B205" s="71" t="s">
        <v>212</v>
      </c>
      <c r="C205" s="71">
        <v>2</v>
      </c>
      <c r="D205" s="71" t="s">
        <v>73</v>
      </c>
      <c r="E205" s="71" t="s">
        <v>141</v>
      </c>
      <c r="F205" s="71">
        <v>0</v>
      </c>
      <c r="G205" s="71">
        <v>0</v>
      </c>
      <c r="H205" s="71">
        <v>1</v>
      </c>
      <c r="I205" s="71">
        <v>0</v>
      </c>
      <c r="J205" s="71">
        <v>1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71">
        <v>0</v>
      </c>
      <c r="S205" s="71">
        <v>0</v>
      </c>
      <c r="T205" s="75">
        <v>4</v>
      </c>
      <c r="U205" s="75">
        <v>4</v>
      </c>
      <c r="V205" s="75">
        <v>4</v>
      </c>
      <c r="W205" s="101">
        <v>4</v>
      </c>
      <c r="X205" s="101">
        <v>4</v>
      </c>
      <c r="Y205" s="99">
        <v>4</v>
      </c>
      <c r="Z205" s="99">
        <v>4</v>
      </c>
      <c r="AA205" s="99">
        <v>4</v>
      </c>
      <c r="AB205" s="99">
        <v>4</v>
      </c>
      <c r="AC205" s="99">
        <v>4</v>
      </c>
      <c r="AD205" s="99">
        <v>4</v>
      </c>
      <c r="AE205" s="103">
        <v>4</v>
      </c>
      <c r="AF205" s="103">
        <v>4</v>
      </c>
      <c r="AG205" s="103">
        <v>4</v>
      </c>
      <c r="AH205" s="103">
        <v>4</v>
      </c>
      <c r="AI205" s="103">
        <v>4</v>
      </c>
      <c r="AJ205" s="103">
        <v>4</v>
      </c>
      <c r="AK205" s="103">
        <v>4</v>
      </c>
      <c r="AL205" s="103">
        <v>4</v>
      </c>
      <c r="AM205" s="103">
        <v>4</v>
      </c>
      <c r="AN205" s="103">
        <v>4</v>
      </c>
      <c r="AO205" s="103">
        <v>4</v>
      </c>
      <c r="AP205" s="103">
        <v>4</v>
      </c>
      <c r="AQ205" s="103">
        <v>4</v>
      </c>
      <c r="AR205" s="103">
        <v>4</v>
      </c>
      <c r="AS205" s="77">
        <v>4</v>
      </c>
      <c r="AT205" s="77">
        <v>4</v>
      </c>
      <c r="AU205" s="105">
        <v>4</v>
      </c>
    </row>
    <row r="206" spans="1:47" ht="24">
      <c r="A206" s="73">
        <v>205</v>
      </c>
      <c r="B206" s="71" t="s">
        <v>212</v>
      </c>
      <c r="C206" s="71">
        <v>2</v>
      </c>
      <c r="D206" s="71" t="s">
        <v>70</v>
      </c>
      <c r="E206" s="71" t="s">
        <v>143</v>
      </c>
      <c r="F206" s="71">
        <v>0</v>
      </c>
      <c r="G206" s="71">
        <v>0</v>
      </c>
      <c r="H206" s="71">
        <v>1</v>
      </c>
      <c r="I206" s="71">
        <v>0</v>
      </c>
      <c r="J206" s="71">
        <v>0</v>
      </c>
      <c r="K206" s="71">
        <v>0</v>
      </c>
      <c r="L206" s="71">
        <v>1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  <c r="T206" s="75">
        <v>5</v>
      </c>
      <c r="U206" s="75">
        <v>5</v>
      </c>
      <c r="V206" s="75">
        <v>3</v>
      </c>
      <c r="W206" s="101">
        <v>3</v>
      </c>
      <c r="X206" s="101">
        <v>5</v>
      </c>
      <c r="Y206" s="99">
        <v>4</v>
      </c>
      <c r="Z206" s="99">
        <v>5</v>
      </c>
      <c r="AA206" s="99">
        <v>5</v>
      </c>
      <c r="AB206" s="99">
        <v>5</v>
      </c>
      <c r="AC206" s="99">
        <v>5</v>
      </c>
      <c r="AD206" s="99">
        <v>5</v>
      </c>
      <c r="AE206" s="103">
        <v>5</v>
      </c>
      <c r="AF206" s="103">
        <v>4</v>
      </c>
      <c r="AG206" s="103">
        <v>4</v>
      </c>
      <c r="AH206" s="103">
        <v>5</v>
      </c>
      <c r="AI206" s="103">
        <v>4</v>
      </c>
      <c r="AJ206" s="103">
        <v>4</v>
      </c>
      <c r="AK206" s="103">
        <v>4</v>
      </c>
      <c r="AL206" s="103">
        <v>5</v>
      </c>
      <c r="AM206" s="103">
        <v>4</v>
      </c>
      <c r="AN206" s="103">
        <v>4</v>
      </c>
      <c r="AO206" s="103">
        <v>4</v>
      </c>
      <c r="AP206" s="103">
        <v>5</v>
      </c>
      <c r="AQ206" s="103">
        <v>5</v>
      </c>
      <c r="AR206" s="103">
        <v>5</v>
      </c>
      <c r="AS206" s="77">
        <v>5</v>
      </c>
      <c r="AT206" s="77">
        <v>5</v>
      </c>
      <c r="AU206" s="105">
        <v>5</v>
      </c>
    </row>
    <row r="207" spans="1:47" ht="24">
      <c r="A207" s="73">
        <v>206</v>
      </c>
      <c r="B207" s="71" t="s">
        <v>212</v>
      </c>
      <c r="C207" s="71">
        <v>1</v>
      </c>
      <c r="D207" s="71" t="s">
        <v>67</v>
      </c>
      <c r="E207" s="71" t="s">
        <v>210</v>
      </c>
      <c r="F207" s="71">
        <v>1</v>
      </c>
      <c r="G207" s="71">
        <v>0</v>
      </c>
      <c r="H207" s="71">
        <v>1</v>
      </c>
      <c r="I207" s="71">
        <v>1</v>
      </c>
      <c r="J207" s="71">
        <v>0</v>
      </c>
      <c r="K207" s="71">
        <v>0</v>
      </c>
      <c r="L207" s="71">
        <v>1</v>
      </c>
      <c r="M207" s="71">
        <v>0</v>
      </c>
      <c r="N207" s="71">
        <v>0</v>
      </c>
      <c r="O207" s="71">
        <v>0</v>
      </c>
      <c r="P207" s="71">
        <v>0</v>
      </c>
      <c r="Q207" s="71">
        <v>0</v>
      </c>
      <c r="R207" s="71">
        <v>0</v>
      </c>
      <c r="S207" s="71">
        <v>0</v>
      </c>
      <c r="T207" s="75">
        <v>5</v>
      </c>
      <c r="U207" s="75">
        <v>5</v>
      </c>
      <c r="V207" s="75">
        <v>4</v>
      </c>
      <c r="W207" s="101">
        <v>5</v>
      </c>
      <c r="X207" s="101">
        <v>5</v>
      </c>
      <c r="Y207" s="99">
        <v>5</v>
      </c>
      <c r="Z207" s="99">
        <v>4</v>
      </c>
      <c r="AA207" s="99">
        <v>5</v>
      </c>
      <c r="AB207" s="99">
        <v>5</v>
      </c>
      <c r="AC207" s="99">
        <v>5</v>
      </c>
      <c r="AD207" s="99">
        <v>3</v>
      </c>
      <c r="AE207" s="103">
        <v>4</v>
      </c>
      <c r="AF207" s="103">
        <v>5</v>
      </c>
      <c r="AG207" s="103">
        <v>5</v>
      </c>
      <c r="AH207" s="103">
        <v>5</v>
      </c>
      <c r="AI207" s="103">
        <v>5</v>
      </c>
      <c r="AJ207" s="103">
        <v>5</v>
      </c>
      <c r="AK207" s="103">
        <v>4</v>
      </c>
      <c r="AL207" s="103">
        <v>5</v>
      </c>
      <c r="AM207" s="103">
        <v>5</v>
      </c>
      <c r="AN207" s="103">
        <v>5</v>
      </c>
      <c r="AO207" s="103">
        <v>5</v>
      </c>
      <c r="AP207" s="103">
        <v>5</v>
      </c>
      <c r="AQ207" s="103">
        <v>5</v>
      </c>
      <c r="AR207" s="103">
        <v>5</v>
      </c>
      <c r="AS207" s="77">
        <v>5</v>
      </c>
      <c r="AT207" s="77">
        <v>5</v>
      </c>
      <c r="AU207" s="105">
        <v>5</v>
      </c>
    </row>
    <row r="208" spans="1:47" ht="24">
      <c r="A208" s="73">
        <v>207</v>
      </c>
      <c r="B208" s="71" t="s">
        <v>212</v>
      </c>
      <c r="C208" s="71">
        <v>2</v>
      </c>
      <c r="D208" s="71" t="s">
        <v>70</v>
      </c>
      <c r="E208" s="71" t="s">
        <v>242</v>
      </c>
      <c r="F208" s="71">
        <v>1</v>
      </c>
      <c r="G208" s="71">
        <v>1</v>
      </c>
      <c r="H208" s="71">
        <v>1</v>
      </c>
      <c r="I208" s="71">
        <v>0</v>
      </c>
      <c r="J208" s="71">
        <v>1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1">
        <v>0</v>
      </c>
      <c r="S208" s="71">
        <v>0</v>
      </c>
      <c r="T208" s="75">
        <v>3</v>
      </c>
      <c r="U208" s="75">
        <v>4</v>
      </c>
      <c r="V208" s="75">
        <v>5</v>
      </c>
      <c r="W208" s="101">
        <v>5</v>
      </c>
      <c r="X208" s="101">
        <v>5</v>
      </c>
      <c r="Y208" s="99">
        <v>4</v>
      </c>
      <c r="Z208" s="99">
        <v>4</v>
      </c>
      <c r="AA208" s="99">
        <v>4</v>
      </c>
      <c r="AB208" s="99">
        <v>5</v>
      </c>
      <c r="AC208" s="99">
        <v>5</v>
      </c>
      <c r="AD208" s="99">
        <v>4</v>
      </c>
      <c r="AE208" s="103">
        <v>4</v>
      </c>
      <c r="AF208" s="103">
        <v>4</v>
      </c>
      <c r="AG208" s="103">
        <v>5</v>
      </c>
      <c r="AH208" s="103">
        <v>5</v>
      </c>
      <c r="AI208" s="103">
        <v>5</v>
      </c>
      <c r="AJ208" s="103">
        <v>5</v>
      </c>
      <c r="AK208" s="103">
        <v>5</v>
      </c>
      <c r="AL208" s="103">
        <v>5</v>
      </c>
      <c r="AM208" s="103">
        <v>5</v>
      </c>
      <c r="AN208" s="103">
        <v>4</v>
      </c>
      <c r="AO208" s="103">
        <v>4</v>
      </c>
      <c r="AP208" s="103">
        <v>4</v>
      </c>
      <c r="AQ208" s="103">
        <v>4</v>
      </c>
      <c r="AR208" s="103">
        <v>4</v>
      </c>
      <c r="AS208" s="77">
        <v>4</v>
      </c>
      <c r="AT208" s="77">
        <v>4</v>
      </c>
      <c r="AU208" s="105">
        <v>4</v>
      </c>
    </row>
    <row r="209" spans="1:47" ht="24">
      <c r="A209" s="73">
        <v>208</v>
      </c>
      <c r="B209" s="71" t="s">
        <v>212</v>
      </c>
      <c r="C209" s="71">
        <v>2</v>
      </c>
      <c r="D209" s="71" t="s">
        <v>115</v>
      </c>
      <c r="E209" s="71" t="s">
        <v>88</v>
      </c>
      <c r="F209" s="71">
        <v>1</v>
      </c>
      <c r="G209" s="71">
        <v>0</v>
      </c>
      <c r="H209" s="71">
        <v>0</v>
      </c>
      <c r="I209" s="71">
        <v>0</v>
      </c>
      <c r="J209" s="71">
        <v>1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0</v>
      </c>
      <c r="Q209" s="71">
        <v>0</v>
      </c>
      <c r="R209" s="71">
        <v>0</v>
      </c>
      <c r="S209" s="71">
        <v>0</v>
      </c>
      <c r="T209" s="75">
        <v>3</v>
      </c>
      <c r="U209" s="75">
        <v>4</v>
      </c>
      <c r="V209" s="75">
        <v>3</v>
      </c>
      <c r="W209" s="101">
        <v>4</v>
      </c>
      <c r="X209" s="101">
        <v>4</v>
      </c>
      <c r="Y209" s="99">
        <v>4</v>
      </c>
      <c r="Z209" s="99">
        <v>3</v>
      </c>
      <c r="AA209" s="99">
        <v>3</v>
      </c>
      <c r="AB209" s="99">
        <v>3</v>
      </c>
      <c r="AC209" s="99">
        <v>3</v>
      </c>
      <c r="AD209" s="99">
        <v>3</v>
      </c>
      <c r="AE209" s="103">
        <v>3</v>
      </c>
      <c r="AF209" s="103">
        <v>3</v>
      </c>
      <c r="AG209" s="103">
        <v>3</v>
      </c>
      <c r="AH209" s="103">
        <v>3</v>
      </c>
      <c r="AI209" s="103">
        <v>3</v>
      </c>
      <c r="AJ209" s="103">
        <v>3</v>
      </c>
      <c r="AK209" s="103">
        <v>4</v>
      </c>
      <c r="AL209" s="103">
        <v>4</v>
      </c>
      <c r="AM209" s="103">
        <v>3</v>
      </c>
      <c r="AN209" s="103">
        <v>3</v>
      </c>
      <c r="AO209" s="103">
        <v>3</v>
      </c>
      <c r="AP209" s="103">
        <v>4</v>
      </c>
      <c r="AQ209" s="103">
        <v>3</v>
      </c>
      <c r="AR209" s="103">
        <v>3</v>
      </c>
      <c r="AS209" s="77">
        <v>3</v>
      </c>
      <c r="AT209" s="77">
        <v>3</v>
      </c>
      <c r="AU209" s="105">
        <v>3</v>
      </c>
    </row>
    <row r="210" spans="1:47" ht="24">
      <c r="A210" s="73">
        <v>209</v>
      </c>
      <c r="B210" s="71" t="s">
        <v>212</v>
      </c>
      <c r="C210" s="71">
        <v>2</v>
      </c>
      <c r="D210" s="71" t="s">
        <v>67</v>
      </c>
      <c r="E210" s="71" t="s">
        <v>78</v>
      </c>
      <c r="F210" s="71">
        <v>1</v>
      </c>
      <c r="G210" s="71">
        <v>0</v>
      </c>
      <c r="H210" s="71">
        <v>0</v>
      </c>
      <c r="I210" s="71">
        <v>1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1">
        <v>0</v>
      </c>
      <c r="S210" s="71">
        <v>0</v>
      </c>
      <c r="T210" s="75">
        <v>4</v>
      </c>
      <c r="U210" s="75">
        <v>4</v>
      </c>
      <c r="V210" s="75">
        <v>3</v>
      </c>
      <c r="W210" s="101">
        <v>4</v>
      </c>
      <c r="X210" s="101">
        <v>4</v>
      </c>
      <c r="Y210" s="99">
        <v>5</v>
      </c>
      <c r="Z210" s="99">
        <v>5</v>
      </c>
      <c r="AA210" s="99">
        <v>5</v>
      </c>
      <c r="AB210" s="99">
        <v>5</v>
      </c>
      <c r="AC210" s="99">
        <v>5</v>
      </c>
      <c r="AD210" s="99">
        <v>4</v>
      </c>
      <c r="AE210" s="103">
        <v>5</v>
      </c>
      <c r="AF210" s="103">
        <v>3</v>
      </c>
      <c r="AG210" s="103">
        <v>4</v>
      </c>
      <c r="AH210" s="103">
        <v>4</v>
      </c>
      <c r="AI210" s="103">
        <v>4</v>
      </c>
      <c r="AJ210" s="103">
        <v>4</v>
      </c>
      <c r="AK210" s="103">
        <v>4</v>
      </c>
      <c r="AL210" s="103">
        <v>4</v>
      </c>
      <c r="AM210" s="103">
        <v>3</v>
      </c>
      <c r="AN210" s="103">
        <v>4</v>
      </c>
      <c r="AO210" s="103">
        <v>4</v>
      </c>
      <c r="AP210" s="103">
        <v>5</v>
      </c>
      <c r="AQ210" s="103">
        <v>4</v>
      </c>
      <c r="AR210" s="103">
        <v>4</v>
      </c>
      <c r="AS210" s="77">
        <v>4</v>
      </c>
      <c r="AT210" s="77">
        <v>4</v>
      </c>
      <c r="AU210" s="105">
        <v>4</v>
      </c>
    </row>
    <row r="211" spans="1:47" ht="24">
      <c r="A211" s="73">
        <v>210</v>
      </c>
      <c r="B211" s="71" t="s">
        <v>212</v>
      </c>
      <c r="C211" s="71">
        <v>2</v>
      </c>
      <c r="D211" s="71" t="s">
        <v>84</v>
      </c>
      <c r="E211" s="71" t="s">
        <v>84</v>
      </c>
      <c r="F211" s="71">
        <v>0</v>
      </c>
      <c r="G211" s="71">
        <v>1</v>
      </c>
      <c r="H211" s="71">
        <v>1</v>
      </c>
      <c r="I211" s="71">
        <v>0</v>
      </c>
      <c r="J211" s="71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1</v>
      </c>
      <c r="Q211" s="71">
        <v>0</v>
      </c>
      <c r="R211" s="71">
        <v>0</v>
      </c>
      <c r="S211" s="71">
        <v>0</v>
      </c>
      <c r="T211" s="75">
        <v>5</v>
      </c>
      <c r="U211" s="75">
        <v>5</v>
      </c>
      <c r="V211" s="75">
        <v>3</v>
      </c>
      <c r="W211" s="101">
        <v>4</v>
      </c>
      <c r="X211" s="101">
        <v>5</v>
      </c>
      <c r="Y211" s="99">
        <v>5</v>
      </c>
      <c r="Z211" s="99">
        <v>5</v>
      </c>
      <c r="AA211" s="99">
        <v>5</v>
      </c>
      <c r="AB211" s="99">
        <v>5</v>
      </c>
      <c r="AC211" s="99">
        <v>5</v>
      </c>
      <c r="AD211" s="99">
        <v>4</v>
      </c>
      <c r="AE211" s="103">
        <v>4</v>
      </c>
      <c r="AF211" s="103">
        <v>4</v>
      </c>
      <c r="AG211" s="103">
        <v>4</v>
      </c>
      <c r="AH211" s="103">
        <v>4</v>
      </c>
      <c r="AI211" s="103">
        <v>4</v>
      </c>
      <c r="AJ211" s="103">
        <v>4</v>
      </c>
      <c r="AK211" s="103">
        <v>4</v>
      </c>
      <c r="AL211" s="103">
        <v>4</v>
      </c>
      <c r="AM211" s="103">
        <v>4</v>
      </c>
      <c r="AN211" s="103">
        <v>4</v>
      </c>
      <c r="AO211" s="103">
        <v>4</v>
      </c>
      <c r="AP211" s="103">
        <v>4</v>
      </c>
      <c r="AQ211" s="103">
        <v>4</v>
      </c>
      <c r="AR211" s="103">
        <v>4</v>
      </c>
      <c r="AS211" s="77">
        <v>4</v>
      </c>
      <c r="AT211" s="77">
        <v>4</v>
      </c>
      <c r="AU211" s="105">
        <v>4</v>
      </c>
    </row>
    <row r="212" spans="1:47" ht="24">
      <c r="A212" s="73">
        <v>211</v>
      </c>
      <c r="B212" s="71" t="s">
        <v>212</v>
      </c>
      <c r="C212" s="71">
        <v>1</v>
      </c>
      <c r="D212" s="71" t="s">
        <v>251</v>
      </c>
      <c r="E212" s="71" t="s">
        <v>252</v>
      </c>
      <c r="F212" s="71">
        <v>1</v>
      </c>
      <c r="G212" s="71">
        <v>1</v>
      </c>
      <c r="H212" s="71">
        <v>0</v>
      </c>
      <c r="I212" s="71">
        <v>0</v>
      </c>
      <c r="J212" s="71">
        <v>0</v>
      </c>
      <c r="K212" s="71">
        <v>1</v>
      </c>
      <c r="L212" s="71">
        <v>0</v>
      </c>
      <c r="M212" s="71">
        <v>1</v>
      </c>
      <c r="N212" s="71">
        <v>1</v>
      </c>
      <c r="O212" s="71">
        <v>0</v>
      </c>
      <c r="P212" s="71">
        <v>0</v>
      </c>
      <c r="Q212" s="71">
        <v>0</v>
      </c>
      <c r="R212" s="71">
        <v>0</v>
      </c>
      <c r="S212" s="71">
        <v>0</v>
      </c>
      <c r="T212" s="75">
        <v>4</v>
      </c>
      <c r="U212" s="75">
        <v>4</v>
      </c>
      <c r="V212" s="75">
        <v>3</v>
      </c>
      <c r="W212" s="101">
        <v>4</v>
      </c>
      <c r="X212" s="101">
        <v>4</v>
      </c>
      <c r="Y212" s="99">
        <v>2</v>
      </c>
      <c r="Z212" s="99">
        <v>2</v>
      </c>
      <c r="AA212" s="99">
        <v>3</v>
      </c>
      <c r="AB212" s="99">
        <v>4</v>
      </c>
      <c r="AC212" s="99">
        <v>4</v>
      </c>
      <c r="AD212" s="99">
        <v>3</v>
      </c>
      <c r="AE212" s="103">
        <v>4</v>
      </c>
      <c r="AF212" s="103">
        <v>4</v>
      </c>
      <c r="AG212" s="103">
        <v>4</v>
      </c>
      <c r="AH212" s="103">
        <v>4</v>
      </c>
      <c r="AI212" s="103">
        <v>4</v>
      </c>
      <c r="AJ212" s="103">
        <v>4</v>
      </c>
      <c r="AK212" s="103">
        <v>4</v>
      </c>
      <c r="AL212" s="103">
        <v>4</v>
      </c>
      <c r="AM212" s="103">
        <v>4</v>
      </c>
      <c r="AN212" s="103">
        <v>4</v>
      </c>
      <c r="AO212" s="103">
        <v>4</v>
      </c>
      <c r="AP212" s="103">
        <v>4</v>
      </c>
      <c r="AQ212" s="103">
        <v>4</v>
      </c>
      <c r="AR212" s="103">
        <v>4</v>
      </c>
      <c r="AS212" s="77">
        <v>4</v>
      </c>
      <c r="AT212" s="77">
        <v>3</v>
      </c>
      <c r="AU212" s="105">
        <v>3</v>
      </c>
    </row>
    <row r="213" spans="1:47" ht="24">
      <c r="A213" s="73">
        <v>212</v>
      </c>
      <c r="B213" s="71" t="s">
        <v>212</v>
      </c>
      <c r="C213" s="71">
        <v>1</v>
      </c>
      <c r="D213" s="71" t="s">
        <v>84</v>
      </c>
      <c r="E213" s="71" t="s">
        <v>84</v>
      </c>
      <c r="F213" s="71">
        <v>0</v>
      </c>
      <c r="G213" s="71">
        <v>0</v>
      </c>
      <c r="H213" s="71">
        <v>1</v>
      </c>
      <c r="I213" s="71">
        <v>0</v>
      </c>
      <c r="J213" s="71">
        <v>0</v>
      </c>
      <c r="K213" s="71">
        <v>1</v>
      </c>
      <c r="L213" s="71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71">
        <v>0</v>
      </c>
      <c r="S213" s="71">
        <v>0</v>
      </c>
      <c r="T213" s="75">
        <v>5</v>
      </c>
      <c r="U213" s="75">
        <v>5</v>
      </c>
      <c r="V213" s="75">
        <v>5</v>
      </c>
      <c r="W213" s="101">
        <v>5</v>
      </c>
      <c r="X213" s="101">
        <v>5</v>
      </c>
      <c r="Y213" s="99">
        <v>5</v>
      </c>
      <c r="Z213" s="99">
        <v>4</v>
      </c>
      <c r="AA213" s="99">
        <v>5</v>
      </c>
      <c r="AB213" s="99">
        <v>5</v>
      </c>
      <c r="AC213" s="99">
        <v>5</v>
      </c>
      <c r="AD213" s="99">
        <v>4</v>
      </c>
      <c r="AE213" s="103">
        <v>5</v>
      </c>
      <c r="AF213" s="103">
        <v>5</v>
      </c>
      <c r="AG213" s="103">
        <v>3</v>
      </c>
      <c r="AH213" s="103">
        <v>4</v>
      </c>
      <c r="AI213" s="103">
        <v>4</v>
      </c>
      <c r="AJ213" s="103">
        <v>4</v>
      </c>
      <c r="AK213" s="103">
        <v>4</v>
      </c>
      <c r="AL213" s="103">
        <v>4</v>
      </c>
      <c r="AM213" s="103">
        <v>4</v>
      </c>
      <c r="AN213" s="103">
        <v>4</v>
      </c>
      <c r="AO213" s="103">
        <v>3</v>
      </c>
      <c r="AP213" s="103">
        <v>3</v>
      </c>
      <c r="AQ213" s="103">
        <v>4</v>
      </c>
      <c r="AR213" s="103">
        <v>4</v>
      </c>
      <c r="AS213" s="77">
        <v>3</v>
      </c>
      <c r="AT213" s="77">
        <v>2</v>
      </c>
      <c r="AU213" s="105">
        <v>4</v>
      </c>
    </row>
    <row r="214" spans="1:47" ht="24">
      <c r="A214" s="73">
        <v>213</v>
      </c>
      <c r="B214" s="71" t="s">
        <v>212</v>
      </c>
      <c r="C214" s="71">
        <v>2</v>
      </c>
      <c r="D214" s="71" t="s">
        <v>251</v>
      </c>
      <c r="E214" s="97" t="s">
        <v>252</v>
      </c>
      <c r="F214" s="71">
        <v>1</v>
      </c>
      <c r="G214" s="71">
        <v>1</v>
      </c>
      <c r="H214" s="71">
        <v>1</v>
      </c>
      <c r="I214" s="71">
        <v>0</v>
      </c>
      <c r="J214" s="71">
        <v>0</v>
      </c>
      <c r="K214" s="71">
        <v>0</v>
      </c>
      <c r="L214" s="71">
        <v>1</v>
      </c>
      <c r="M214" s="71">
        <v>1</v>
      </c>
      <c r="N214" s="71">
        <v>0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  <c r="T214" s="75">
        <v>5</v>
      </c>
      <c r="U214" s="75">
        <v>5</v>
      </c>
      <c r="V214" s="75">
        <v>4</v>
      </c>
      <c r="W214" s="101">
        <v>4</v>
      </c>
      <c r="X214" s="101">
        <v>4</v>
      </c>
      <c r="Y214" s="99">
        <v>5</v>
      </c>
      <c r="Z214" s="99">
        <v>5</v>
      </c>
      <c r="AA214" s="99">
        <v>4</v>
      </c>
      <c r="AB214" s="99">
        <v>4</v>
      </c>
      <c r="AC214" s="99">
        <v>3</v>
      </c>
      <c r="AD214" s="99">
        <v>3</v>
      </c>
      <c r="AE214" s="103">
        <v>5</v>
      </c>
      <c r="AF214" s="103">
        <v>4</v>
      </c>
      <c r="AG214" s="103">
        <v>4</v>
      </c>
      <c r="AH214" s="103">
        <v>4</v>
      </c>
      <c r="AI214" s="103">
        <v>4</v>
      </c>
      <c r="AJ214" s="103">
        <v>4</v>
      </c>
      <c r="AK214" s="103">
        <v>4</v>
      </c>
      <c r="AL214" s="103">
        <v>4</v>
      </c>
      <c r="AM214" s="103">
        <v>4</v>
      </c>
      <c r="AN214" s="103">
        <v>4</v>
      </c>
      <c r="AO214" s="103">
        <v>4</v>
      </c>
      <c r="AP214" s="103">
        <v>4</v>
      </c>
      <c r="AQ214" s="103">
        <v>4</v>
      </c>
      <c r="AR214" s="103">
        <v>4</v>
      </c>
      <c r="AS214" s="77">
        <v>4</v>
      </c>
      <c r="AT214" s="77">
        <v>3</v>
      </c>
      <c r="AU214" s="105">
        <v>4</v>
      </c>
    </row>
    <row r="215" spans="1:47" ht="24">
      <c r="A215" s="73">
        <v>214</v>
      </c>
      <c r="B215" s="71" t="s">
        <v>212</v>
      </c>
      <c r="C215" s="71">
        <v>1</v>
      </c>
      <c r="D215" s="71" t="s">
        <v>70</v>
      </c>
      <c r="E215" s="71" t="s">
        <v>242</v>
      </c>
      <c r="F215" s="71">
        <v>0</v>
      </c>
      <c r="G215" s="71">
        <v>0</v>
      </c>
      <c r="H215" s="71">
        <v>0</v>
      </c>
      <c r="I215" s="71">
        <v>1</v>
      </c>
      <c r="J215" s="71">
        <v>1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71">
        <v>0</v>
      </c>
      <c r="Q215" s="71">
        <v>0</v>
      </c>
      <c r="R215" s="71">
        <v>0</v>
      </c>
      <c r="S215" s="71">
        <v>0</v>
      </c>
      <c r="T215" s="75">
        <v>4</v>
      </c>
      <c r="U215" s="75">
        <v>4</v>
      </c>
      <c r="V215" s="75">
        <v>3</v>
      </c>
      <c r="W215" s="101">
        <v>4</v>
      </c>
      <c r="X215" s="101">
        <v>4</v>
      </c>
      <c r="Y215" s="99">
        <v>4</v>
      </c>
      <c r="Z215" s="99">
        <v>4</v>
      </c>
      <c r="AA215" s="99">
        <v>4</v>
      </c>
      <c r="AB215" s="99">
        <v>4</v>
      </c>
      <c r="AC215" s="99">
        <v>4</v>
      </c>
      <c r="AD215" s="99">
        <v>3</v>
      </c>
      <c r="AE215" s="103">
        <v>4</v>
      </c>
      <c r="AF215" s="103">
        <v>5</v>
      </c>
      <c r="AG215" s="103">
        <v>4</v>
      </c>
      <c r="AH215" s="103">
        <v>4</v>
      </c>
      <c r="AI215" s="103">
        <v>4</v>
      </c>
      <c r="AJ215" s="103">
        <v>4</v>
      </c>
      <c r="AK215" s="103">
        <v>4</v>
      </c>
      <c r="AL215" s="103">
        <v>4</v>
      </c>
      <c r="AM215" s="103">
        <v>4</v>
      </c>
      <c r="AN215" s="103">
        <v>4</v>
      </c>
      <c r="AO215" s="103">
        <v>3</v>
      </c>
      <c r="AP215" s="103">
        <v>4</v>
      </c>
      <c r="AQ215" s="103">
        <v>3</v>
      </c>
      <c r="AR215" s="103">
        <v>3</v>
      </c>
      <c r="AS215" s="77">
        <v>4</v>
      </c>
      <c r="AT215" s="77">
        <v>3</v>
      </c>
      <c r="AU215" s="105">
        <v>3</v>
      </c>
    </row>
    <row r="216" spans="1:47" ht="24">
      <c r="A216" s="73">
        <v>215</v>
      </c>
      <c r="B216" s="71" t="s">
        <v>212</v>
      </c>
      <c r="C216" s="71">
        <v>1</v>
      </c>
      <c r="D216" s="71" t="s">
        <v>67</v>
      </c>
      <c r="E216" s="71" t="s">
        <v>82</v>
      </c>
      <c r="F216" s="71">
        <v>1</v>
      </c>
      <c r="G216" s="71">
        <v>0</v>
      </c>
      <c r="H216" s="71">
        <v>1</v>
      </c>
      <c r="I216" s="71">
        <v>0</v>
      </c>
      <c r="J216" s="71">
        <v>1</v>
      </c>
      <c r="K216" s="71">
        <v>0</v>
      </c>
      <c r="L216" s="71">
        <v>0</v>
      </c>
      <c r="M216" s="71">
        <v>0</v>
      </c>
      <c r="N216" s="71">
        <v>0</v>
      </c>
      <c r="O216" s="71">
        <v>0</v>
      </c>
      <c r="P216" s="71">
        <v>0</v>
      </c>
      <c r="Q216" s="71">
        <v>0</v>
      </c>
      <c r="R216" s="71">
        <v>0</v>
      </c>
      <c r="S216" s="71">
        <v>0</v>
      </c>
      <c r="T216" s="75">
        <v>4</v>
      </c>
      <c r="U216" s="75">
        <v>5</v>
      </c>
      <c r="V216" s="75">
        <v>4</v>
      </c>
      <c r="W216" s="101">
        <v>4</v>
      </c>
      <c r="X216" s="101">
        <v>4</v>
      </c>
      <c r="Y216" s="99">
        <v>4</v>
      </c>
      <c r="Z216" s="99">
        <v>4</v>
      </c>
      <c r="AA216" s="99">
        <v>4</v>
      </c>
      <c r="AB216" s="99">
        <v>4</v>
      </c>
      <c r="AC216" s="99">
        <v>4</v>
      </c>
      <c r="AD216" s="99">
        <v>4</v>
      </c>
      <c r="AE216" s="103">
        <v>4</v>
      </c>
      <c r="AF216" s="103">
        <v>4</v>
      </c>
      <c r="AG216" s="103">
        <v>4</v>
      </c>
      <c r="AH216" s="103">
        <v>4</v>
      </c>
      <c r="AI216" s="103">
        <v>4</v>
      </c>
      <c r="AJ216" s="103">
        <v>4</v>
      </c>
      <c r="AK216" s="103">
        <v>4</v>
      </c>
      <c r="AL216" s="103">
        <v>4</v>
      </c>
      <c r="AM216" s="103">
        <v>4</v>
      </c>
      <c r="AN216" s="103">
        <v>4</v>
      </c>
      <c r="AO216" s="103">
        <v>4</v>
      </c>
      <c r="AP216" s="103">
        <v>4</v>
      </c>
      <c r="AQ216" s="103">
        <v>4</v>
      </c>
      <c r="AR216" s="103">
        <v>4</v>
      </c>
      <c r="AS216" s="77">
        <v>4</v>
      </c>
      <c r="AT216" s="77">
        <v>4</v>
      </c>
      <c r="AU216" s="105">
        <v>4</v>
      </c>
    </row>
    <row r="217" spans="1:47" ht="24">
      <c r="A217" s="73">
        <v>216</v>
      </c>
      <c r="B217" s="71" t="s">
        <v>212</v>
      </c>
      <c r="C217" s="71">
        <v>2</v>
      </c>
      <c r="D217" s="71" t="s">
        <v>67</v>
      </c>
      <c r="E217" s="71" t="s">
        <v>97</v>
      </c>
      <c r="F217" s="71">
        <v>1</v>
      </c>
      <c r="G217" s="71">
        <v>1</v>
      </c>
      <c r="H217" s="71">
        <v>1</v>
      </c>
      <c r="I217" s="71">
        <v>1</v>
      </c>
      <c r="J217" s="71">
        <v>1</v>
      </c>
      <c r="K217" s="71">
        <v>0</v>
      </c>
      <c r="L217" s="71">
        <v>1</v>
      </c>
      <c r="M217" s="71">
        <v>0</v>
      </c>
      <c r="N217" s="71">
        <v>0</v>
      </c>
      <c r="O217" s="71">
        <v>0</v>
      </c>
      <c r="P217" s="71">
        <v>0</v>
      </c>
      <c r="Q217" s="71">
        <v>0</v>
      </c>
      <c r="R217" s="71">
        <v>0</v>
      </c>
      <c r="S217" s="71">
        <v>0</v>
      </c>
      <c r="T217" s="75">
        <v>5</v>
      </c>
      <c r="U217" s="75">
        <v>5</v>
      </c>
      <c r="V217" s="75">
        <v>5</v>
      </c>
      <c r="W217" s="101">
        <v>4</v>
      </c>
      <c r="X217" s="101">
        <v>5</v>
      </c>
      <c r="Y217" s="99">
        <v>5</v>
      </c>
      <c r="Z217" s="99">
        <v>3</v>
      </c>
      <c r="AA217" s="99">
        <v>2</v>
      </c>
      <c r="AB217" s="99">
        <v>5</v>
      </c>
      <c r="AC217" s="99">
        <v>5</v>
      </c>
      <c r="AD217" s="99">
        <v>3</v>
      </c>
      <c r="AE217" s="103">
        <v>4</v>
      </c>
      <c r="AF217" s="103">
        <v>4</v>
      </c>
      <c r="AG217" s="103">
        <v>3</v>
      </c>
      <c r="AH217" s="103">
        <v>3</v>
      </c>
      <c r="AI217" s="103">
        <v>3</v>
      </c>
      <c r="AJ217" s="103">
        <v>4</v>
      </c>
      <c r="AK217" s="103">
        <v>4</v>
      </c>
      <c r="AL217" s="103">
        <v>4</v>
      </c>
      <c r="AM217" s="103">
        <v>4</v>
      </c>
      <c r="AN217" s="103">
        <v>4</v>
      </c>
      <c r="AO217" s="103">
        <v>4</v>
      </c>
      <c r="AP217" s="103">
        <v>5</v>
      </c>
      <c r="AQ217" s="103">
        <v>5</v>
      </c>
      <c r="AR217" s="103">
        <v>5</v>
      </c>
      <c r="AS217" s="77">
        <v>5</v>
      </c>
      <c r="AT217" s="77">
        <v>3</v>
      </c>
      <c r="AU217" s="105">
        <v>4</v>
      </c>
    </row>
    <row r="218" spans="1:47" ht="24">
      <c r="A218" s="73">
        <v>217</v>
      </c>
      <c r="B218" s="71" t="s">
        <v>212</v>
      </c>
      <c r="C218" s="71">
        <v>1</v>
      </c>
      <c r="D218" s="71" t="s">
        <v>114</v>
      </c>
      <c r="E218" s="71" t="s">
        <v>209</v>
      </c>
      <c r="F218" s="71">
        <v>1</v>
      </c>
      <c r="G218" s="71">
        <v>0</v>
      </c>
      <c r="H218" s="71">
        <v>0</v>
      </c>
      <c r="I218" s="71">
        <v>0</v>
      </c>
      <c r="J218" s="71">
        <v>1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71">
        <v>0</v>
      </c>
      <c r="Q218" s="71">
        <v>0</v>
      </c>
      <c r="R218" s="71">
        <v>0</v>
      </c>
      <c r="S218" s="71">
        <v>0</v>
      </c>
      <c r="T218" s="75">
        <v>5</v>
      </c>
      <c r="U218" s="75">
        <v>5</v>
      </c>
      <c r="V218" s="75">
        <v>5</v>
      </c>
      <c r="W218" s="101">
        <v>5</v>
      </c>
      <c r="X218" s="101">
        <v>5</v>
      </c>
      <c r="Y218" s="99">
        <v>4</v>
      </c>
      <c r="Z218" s="99">
        <v>4</v>
      </c>
      <c r="AA218" s="99">
        <v>5</v>
      </c>
      <c r="AB218" s="99">
        <v>4</v>
      </c>
      <c r="AC218" s="99">
        <v>5</v>
      </c>
      <c r="AD218" s="99">
        <v>3</v>
      </c>
      <c r="AE218" s="103">
        <v>3</v>
      </c>
      <c r="AF218" s="103">
        <v>3</v>
      </c>
      <c r="AG218" s="103">
        <v>3</v>
      </c>
      <c r="AH218" s="103">
        <v>3</v>
      </c>
      <c r="AI218" s="103">
        <v>3</v>
      </c>
      <c r="AJ218" s="103">
        <v>3</v>
      </c>
      <c r="AK218" s="103">
        <v>4</v>
      </c>
      <c r="AL218" s="103">
        <v>3</v>
      </c>
      <c r="AM218" s="103">
        <v>4</v>
      </c>
      <c r="AN218" s="103">
        <v>3</v>
      </c>
      <c r="AO218" s="103">
        <v>4</v>
      </c>
      <c r="AP218" s="103">
        <v>4</v>
      </c>
      <c r="AQ218" s="103">
        <v>3</v>
      </c>
      <c r="AR218" s="103">
        <v>3</v>
      </c>
      <c r="AS218" s="77">
        <v>3</v>
      </c>
      <c r="AT218" s="77">
        <v>3</v>
      </c>
      <c r="AU218" s="105">
        <v>5</v>
      </c>
    </row>
    <row r="219" spans="1:47" ht="24">
      <c r="A219" s="73">
        <v>218</v>
      </c>
      <c r="B219" s="71" t="s">
        <v>212</v>
      </c>
      <c r="C219" s="71">
        <v>2</v>
      </c>
      <c r="D219" s="71" t="s">
        <v>84</v>
      </c>
      <c r="E219" s="71" t="s">
        <v>84</v>
      </c>
      <c r="F219" s="71">
        <v>1</v>
      </c>
      <c r="G219" s="71">
        <v>1</v>
      </c>
      <c r="H219" s="71">
        <v>1</v>
      </c>
      <c r="I219" s="71">
        <v>1</v>
      </c>
      <c r="J219" s="71">
        <v>1</v>
      </c>
      <c r="K219" s="71">
        <v>1</v>
      </c>
      <c r="L219" s="71">
        <v>1</v>
      </c>
      <c r="M219" s="71">
        <v>0</v>
      </c>
      <c r="N219" s="71">
        <v>0</v>
      </c>
      <c r="O219" s="71">
        <v>0</v>
      </c>
      <c r="P219" s="71">
        <v>0</v>
      </c>
      <c r="Q219" s="71">
        <v>0</v>
      </c>
      <c r="R219" s="71">
        <v>0</v>
      </c>
      <c r="S219" s="71">
        <v>0</v>
      </c>
      <c r="T219" s="75">
        <v>5</v>
      </c>
      <c r="U219" s="75">
        <v>5</v>
      </c>
      <c r="V219" s="75">
        <v>5</v>
      </c>
      <c r="W219" s="101">
        <v>5</v>
      </c>
      <c r="X219" s="101">
        <v>5</v>
      </c>
      <c r="Y219" s="99">
        <v>5</v>
      </c>
      <c r="Z219" s="99">
        <v>5</v>
      </c>
      <c r="AA219" s="99">
        <v>5</v>
      </c>
      <c r="AB219" s="99">
        <v>5</v>
      </c>
      <c r="AC219" s="99">
        <v>5</v>
      </c>
      <c r="AD219" s="99">
        <v>5</v>
      </c>
      <c r="AE219" s="103">
        <v>5</v>
      </c>
      <c r="AF219" s="103">
        <v>5</v>
      </c>
      <c r="AG219" s="103">
        <v>5</v>
      </c>
      <c r="AH219" s="103">
        <v>5</v>
      </c>
      <c r="AI219" s="103">
        <v>5</v>
      </c>
      <c r="AJ219" s="103">
        <v>5</v>
      </c>
      <c r="AK219" s="103">
        <v>5</v>
      </c>
      <c r="AL219" s="103">
        <v>5</v>
      </c>
      <c r="AM219" s="103">
        <v>5</v>
      </c>
      <c r="AN219" s="103">
        <v>5</v>
      </c>
      <c r="AO219" s="103">
        <v>5</v>
      </c>
      <c r="AP219" s="103">
        <v>5</v>
      </c>
      <c r="AQ219" s="103">
        <v>5</v>
      </c>
      <c r="AR219" s="103">
        <v>5</v>
      </c>
      <c r="AS219" s="77">
        <v>5</v>
      </c>
      <c r="AT219" s="77">
        <v>5</v>
      </c>
      <c r="AU219" s="105">
        <v>5</v>
      </c>
    </row>
    <row r="220" spans="1:47" ht="24">
      <c r="A220" s="73">
        <v>219</v>
      </c>
      <c r="B220" s="71" t="s">
        <v>212</v>
      </c>
      <c r="C220" s="71">
        <v>1</v>
      </c>
      <c r="D220" s="71" t="s">
        <v>66</v>
      </c>
      <c r="E220" s="71" t="s">
        <v>271</v>
      </c>
      <c r="F220" s="71">
        <v>1</v>
      </c>
      <c r="G220" s="71">
        <v>0</v>
      </c>
      <c r="H220" s="71">
        <v>0</v>
      </c>
      <c r="I220" s="71">
        <v>0</v>
      </c>
      <c r="J220" s="71">
        <v>0</v>
      </c>
      <c r="K220" s="71">
        <v>0</v>
      </c>
      <c r="L220" s="71">
        <v>1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1">
        <v>0</v>
      </c>
      <c r="S220" s="71">
        <v>0</v>
      </c>
      <c r="T220" s="75">
        <v>5</v>
      </c>
      <c r="U220" s="75">
        <v>5</v>
      </c>
      <c r="V220" s="75">
        <v>4</v>
      </c>
      <c r="W220" s="101">
        <v>5</v>
      </c>
      <c r="X220" s="101">
        <v>5</v>
      </c>
      <c r="Y220" s="99">
        <v>5</v>
      </c>
      <c r="Z220" s="99">
        <v>4</v>
      </c>
      <c r="AA220" s="99">
        <v>5</v>
      </c>
      <c r="AB220" s="99">
        <v>5</v>
      </c>
      <c r="AC220" s="99">
        <v>4</v>
      </c>
      <c r="AD220" s="99">
        <v>3</v>
      </c>
      <c r="AE220" s="103">
        <v>5</v>
      </c>
      <c r="AF220" s="103">
        <v>5</v>
      </c>
      <c r="AG220" s="103">
        <v>5</v>
      </c>
      <c r="AH220" s="103">
        <v>5</v>
      </c>
      <c r="AI220" s="103">
        <v>5</v>
      </c>
      <c r="AJ220" s="103">
        <v>5</v>
      </c>
      <c r="AK220" s="103">
        <v>5</v>
      </c>
      <c r="AL220" s="103">
        <v>5</v>
      </c>
      <c r="AM220" s="103">
        <v>4</v>
      </c>
      <c r="AN220" s="103">
        <v>3</v>
      </c>
      <c r="AO220" s="103">
        <v>3</v>
      </c>
      <c r="AP220" s="103">
        <v>5</v>
      </c>
      <c r="AQ220" s="103">
        <v>5</v>
      </c>
      <c r="AR220" s="103">
        <v>5</v>
      </c>
      <c r="AS220" s="77">
        <v>4</v>
      </c>
      <c r="AT220" s="77">
        <v>4</v>
      </c>
      <c r="AU220" s="105">
        <v>5</v>
      </c>
    </row>
    <row r="221" spans="1:47" ht="24">
      <c r="A221" s="73">
        <v>220</v>
      </c>
      <c r="B221" s="71" t="s">
        <v>212</v>
      </c>
      <c r="C221" s="71">
        <v>1</v>
      </c>
      <c r="D221" s="71" t="s">
        <v>84</v>
      </c>
      <c r="E221" s="71" t="s">
        <v>84</v>
      </c>
      <c r="F221" s="71">
        <v>1</v>
      </c>
      <c r="G221" s="71">
        <v>1</v>
      </c>
      <c r="H221" s="71">
        <v>1</v>
      </c>
      <c r="I221" s="71">
        <v>1</v>
      </c>
      <c r="J221" s="71">
        <v>1</v>
      </c>
      <c r="K221" s="71">
        <v>0</v>
      </c>
      <c r="L221" s="71">
        <v>1</v>
      </c>
      <c r="M221" s="71">
        <v>0</v>
      </c>
      <c r="N221" s="71">
        <v>0</v>
      </c>
      <c r="O221" s="71">
        <v>0</v>
      </c>
      <c r="P221" s="71">
        <v>0</v>
      </c>
      <c r="Q221" s="71">
        <v>0</v>
      </c>
      <c r="R221" s="71">
        <v>0</v>
      </c>
      <c r="S221" s="71">
        <v>0</v>
      </c>
      <c r="T221" s="75">
        <v>4</v>
      </c>
      <c r="U221" s="75">
        <v>3</v>
      </c>
      <c r="V221" s="75">
        <v>3</v>
      </c>
      <c r="W221" s="101">
        <v>5</v>
      </c>
      <c r="X221" s="101">
        <v>5</v>
      </c>
      <c r="Y221" s="99">
        <v>3</v>
      </c>
      <c r="Z221" s="99">
        <v>3</v>
      </c>
      <c r="AA221" s="99">
        <v>4</v>
      </c>
      <c r="AB221" s="99">
        <v>4</v>
      </c>
      <c r="AC221" s="99">
        <v>4</v>
      </c>
      <c r="AD221" s="99">
        <v>3</v>
      </c>
      <c r="AE221" s="103">
        <v>5</v>
      </c>
      <c r="AF221" s="103">
        <v>5</v>
      </c>
      <c r="AG221" s="103">
        <v>5</v>
      </c>
      <c r="AH221" s="103">
        <v>5</v>
      </c>
      <c r="AI221" s="103">
        <v>5</v>
      </c>
      <c r="AJ221" s="103">
        <v>5</v>
      </c>
      <c r="AK221" s="103">
        <v>5</v>
      </c>
      <c r="AL221" s="103">
        <v>5</v>
      </c>
      <c r="AM221" s="103">
        <v>5</v>
      </c>
      <c r="AN221" s="103">
        <v>5</v>
      </c>
      <c r="AO221" s="103">
        <v>5</v>
      </c>
      <c r="AP221" s="103">
        <v>5</v>
      </c>
      <c r="AQ221" s="103">
        <v>5</v>
      </c>
      <c r="AR221" s="103">
        <v>5</v>
      </c>
      <c r="AS221" s="77">
        <v>4</v>
      </c>
      <c r="AT221" s="77">
        <v>4</v>
      </c>
      <c r="AU221" s="105">
        <v>4</v>
      </c>
    </row>
    <row r="222" spans="1:47" ht="24">
      <c r="A222" s="73">
        <v>221</v>
      </c>
      <c r="B222" s="71" t="s">
        <v>212</v>
      </c>
      <c r="C222" s="71">
        <v>1</v>
      </c>
      <c r="D222" s="71" t="s">
        <v>84</v>
      </c>
      <c r="E222" s="71" t="s">
        <v>84</v>
      </c>
      <c r="F222" s="71">
        <v>0</v>
      </c>
      <c r="G222" s="71">
        <v>0</v>
      </c>
      <c r="H222" s="71">
        <v>1</v>
      </c>
      <c r="I222" s="71">
        <v>0</v>
      </c>
      <c r="J222" s="71">
        <v>1</v>
      </c>
      <c r="K222" s="71">
        <v>0</v>
      </c>
      <c r="L222" s="71">
        <v>0</v>
      </c>
      <c r="M222" s="71">
        <v>0</v>
      </c>
      <c r="N222" s="71">
        <v>0</v>
      </c>
      <c r="O222" s="71">
        <v>0</v>
      </c>
      <c r="P222" s="71">
        <v>0</v>
      </c>
      <c r="Q222" s="71">
        <v>0</v>
      </c>
      <c r="R222" s="71">
        <v>0</v>
      </c>
      <c r="S222" s="71">
        <v>0</v>
      </c>
      <c r="T222" s="75">
        <v>4</v>
      </c>
      <c r="U222" s="75">
        <v>4</v>
      </c>
      <c r="V222" s="75">
        <v>4</v>
      </c>
      <c r="W222" s="101">
        <v>4</v>
      </c>
      <c r="X222" s="101">
        <v>4</v>
      </c>
      <c r="Y222" s="99">
        <v>5</v>
      </c>
      <c r="Z222" s="99">
        <v>4</v>
      </c>
      <c r="AA222" s="99">
        <v>4</v>
      </c>
      <c r="AB222" s="99">
        <v>4</v>
      </c>
      <c r="AC222" s="99">
        <v>4</v>
      </c>
      <c r="AD222" s="99">
        <v>3</v>
      </c>
      <c r="AE222" s="103">
        <v>4</v>
      </c>
      <c r="AF222" s="103">
        <v>4</v>
      </c>
      <c r="AG222" s="103">
        <v>4</v>
      </c>
      <c r="AH222" s="103">
        <v>4</v>
      </c>
      <c r="AI222" s="103">
        <v>4</v>
      </c>
      <c r="AJ222" s="103">
        <v>4</v>
      </c>
      <c r="AK222" s="103">
        <v>5</v>
      </c>
      <c r="AL222" s="103">
        <v>5</v>
      </c>
      <c r="AM222" s="103">
        <v>5</v>
      </c>
      <c r="AN222" s="103">
        <v>4</v>
      </c>
      <c r="AO222" s="103">
        <v>4</v>
      </c>
      <c r="AP222" s="103">
        <v>5</v>
      </c>
      <c r="AQ222" s="103">
        <v>4</v>
      </c>
      <c r="AR222" s="103">
        <v>4</v>
      </c>
      <c r="AS222" s="77">
        <v>4</v>
      </c>
      <c r="AT222" s="77">
        <v>4</v>
      </c>
      <c r="AU222" s="105">
        <v>5</v>
      </c>
    </row>
    <row r="223" spans="1:47" ht="24">
      <c r="A223" s="73">
        <v>222</v>
      </c>
      <c r="B223" s="71" t="s">
        <v>212</v>
      </c>
      <c r="C223" s="71">
        <v>2</v>
      </c>
      <c r="D223" s="71" t="s">
        <v>84</v>
      </c>
      <c r="E223" s="71" t="s">
        <v>84</v>
      </c>
      <c r="F223" s="71">
        <v>1</v>
      </c>
      <c r="G223" s="71">
        <v>1</v>
      </c>
      <c r="H223" s="71">
        <v>1</v>
      </c>
      <c r="I223" s="71">
        <v>1</v>
      </c>
      <c r="J223" s="71">
        <v>1</v>
      </c>
      <c r="K223" s="71">
        <v>0</v>
      </c>
      <c r="L223" s="71">
        <v>1</v>
      </c>
      <c r="M223" s="71">
        <v>0</v>
      </c>
      <c r="N223" s="71">
        <v>0</v>
      </c>
      <c r="O223" s="71">
        <v>0</v>
      </c>
      <c r="P223" s="71">
        <v>0</v>
      </c>
      <c r="Q223" s="71">
        <v>0</v>
      </c>
      <c r="R223" s="71">
        <v>0</v>
      </c>
      <c r="S223" s="71">
        <v>0</v>
      </c>
      <c r="T223" s="75">
        <v>4</v>
      </c>
      <c r="U223" s="75">
        <v>4</v>
      </c>
      <c r="V223" s="75">
        <v>4</v>
      </c>
      <c r="W223" s="101">
        <v>4</v>
      </c>
      <c r="X223" s="101">
        <v>4</v>
      </c>
      <c r="Y223" s="99">
        <v>4</v>
      </c>
      <c r="Z223" s="99">
        <v>4</v>
      </c>
      <c r="AA223" s="99">
        <v>4</v>
      </c>
      <c r="AB223" s="99">
        <v>4</v>
      </c>
      <c r="AC223" s="99">
        <v>4</v>
      </c>
      <c r="AD223" s="99">
        <v>4</v>
      </c>
      <c r="AE223" s="103">
        <v>4</v>
      </c>
      <c r="AF223" s="103">
        <v>4</v>
      </c>
      <c r="AG223" s="103">
        <v>4</v>
      </c>
      <c r="AH223" s="103">
        <v>4</v>
      </c>
      <c r="AI223" s="103">
        <v>4</v>
      </c>
      <c r="AJ223" s="103">
        <v>4</v>
      </c>
      <c r="AK223" s="103">
        <v>4</v>
      </c>
      <c r="AL223" s="103">
        <v>4</v>
      </c>
      <c r="AM223" s="103">
        <v>4</v>
      </c>
      <c r="AN223" s="103">
        <v>4</v>
      </c>
      <c r="AO223" s="103">
        <v>4</v>
      </c>
      <c r="AP223" s="103">
        <v>4</v>
      </c>
      <c r="AQ223" s="103">
        <v>4</v>
      </c>
      <c r="AR223" s="103">
        <v>4</v>
      </c>
      <c r="AS223" s="77">
        <v>4</v>
      </c>
      <c r="AT223" s="77">
        <v>4</v>
      </c>
      <c r="AU223" s="105">
        <v>4</v>
      </c>
    </row>
    <row r="224" spans="1:47" ht="24">
      <c r="A224" s="73">
        <v>223</v>
      </c>
      <c r="B224" s="71" t="s">
        <v>212</v>
      </c>
      <c r="C224" s="71">
        <v>1</v>
      </c>
      <c r="D224" s="71" t="s">
        <v>84</v>
      </c>
      <c r="E224" s="71" t="s">
        <v>84</v>
      </c>
      <c r="F224" s="71">
        <v>0</v>
      </c>
      <c r="G224" s="71">
        <v>1</v>
      </c>
      <c r="H224" s="71">
        <v>0</v>
      </c>
      <c r="I224" s="71">
        <v>0</v>
      </c>
      <c r="J224" s="71">
        <v>1</v>
      </c>
      <c r="K224" s="71">
        <v>0</v>
      </c>
      <c r="L224" s="71">
        <v>0</v>
      </c>
      <c r="M224" s="71">
        <v>0</v>
      </c>
      <c r="N224" s="71">
        <v>0</v>
      </c>
      <c r="O224" s="71">
        <v>0</v>
      </c>
      <c r="P224" s="71">
        <v>0</v>
      </c>
      <c r="Q224" s="71">
        <v>0</v>
      </c>
      <c r="R224" s="71">
        <v>0</v>
      </c>
      <c r="S224" s="71">
        <v>0</v>
      </c>
      <c r="T224" s="75">
        <v>4</v>
      </c>
      <c r="U224" s="75">
        <v>4</v>
      </c>
      <c r="V224" s="75">
        <v>3</v>
      </c>
      <c r="W224" s="101">
        <v>4</v>
      </c>
      <c r="X224" s="101">
        <v>4</v>
      </c>
      <c r="Y224" s="99">
        <v>4</v>
      </c>
      <c r="Z224" s="99">
        <v>4</v>
      </c>
      <c r="AA224" s="99">
        <v>4</v>
      </c>
      <c r="AB224" s="99">
        <v>4</v>
      </c>
      <c r="AC224" s="99">
        <v>3</v>
      </c>
      <c r="AD224" s="99">
        <v>3</v>
      </c>
      <c r="AE224" s="103">
        <v>4</v>
      </c>
      <c r="AF224" s="103">
        <v>4</v>
      </c>
      <c r="AG224" s="103">
        <v>4</v>
      </c>
      <c r="AH224" s="103">
        <v>4</v>
      </c>
      <c r="AI224" s="103">
        <v>4</v>
      </c>
      <c r="AJ224" s="103">
        <v>4</v>
      </c>
      <c r="AK224" s="103">
        <v>4</v>
      </c>
      <c r="AL224" s="103">
        <v>4</v>
      </c>
      <c r="AM224" s="103">
        <v>4</v>
      </c>
      <c r="AN224" s="103">
        <v>4</v>
      </c>
      <c r="AO224" s="103">
        <v>3</v>
      </c>
      <c r="AP224" s="103">
        <v>4</v>
      </c>
      <c r="AQ224" s="103">
        <v>3</v>
      </c>
      <c r="AR224" s="103">
        <v>3</v>
      </c>
      <c r="AS224" s="77">
        <v>4</v>
      </c>
      <c r="AT224" s="77">
        <v>4</v>
      </c>
      <c r="AU224" s="105">
        <v>4</v>
      </c>
    </row>
    <row r="225" spans="1:47" ht="24">
      <c r="A225" s="73">
        <v>224</v>
      </c>
      <c r="B225" s="71" t="s">
        <v>212</v>
      </c>
      <c r="C225" s="71">
        <v>2</v>
      </c>
      <c r="D225" s="71" t="s">
        <v>84</v>
      </c>
      <c r="E225" s="71" t="s">
        <v>84</v>
      </c>
      <c r="F225" s="71">
        <v>1</v>
      </c>
      <c r="G225" s="71">
        <v>1</v>
      </c>
      <c r="H225" s="71">
        <v>1</v>
      </c>
      <c r="I225" s="71">
        <v>1</v>
      </c>
      <c r="J225" s="71">
        <v>0</v>
      </c>
      <c r="K225" s="71">
        <v>0</v>
      </c>
      <c r="L225" s="71">
        <v>1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1">
        <v>0</v>
      </c>
      <c r="S225" s="71">
        <v>0</v>
      </c>
      <c r="T225" s="75">
        <v>4</v>
      </c>
      <c r="U225" s="75">
        <v>5</v>
      </c>
      <c r="V225" s="75">
        <v>4</v>
      </c>
      <c r="W225" s="101">
        <v>4</v>
      </c>
      <c r="X225" s="101">
        <v>4</v>
      </c>
      <c r="Y225" s="99">
        <v>2</v>
      </c>
      <c r="Z225" s="99">
        <v>3</v>
      </c>
      <c r="AA225" s="99">
        <v>4</v>
      </c>
      <c r="AB225" s="99">
        <v>4</v>
      </c>
      <c r="AC225" s="99">
        <v>2</v>
      </c>
      <c r="AD225" s="99">
        <v>2</v>
      </c>
      <c r="AE225" s="103">
        <v>4</v>
      </c>
      <c r="AF225" s="103">
        <v>4</v>
      </c>
      <c r="AG225" s="103">
        <v>4</v>
      </c>
      <c r="AH225" s="103">
        <v>4</v>
      </c>
      <c r="AI225" s="103">
        <v>4</v>
      </c>
      <c r="AJ225" s="103">
        <v>4</v>
      </c>
      <c r="AK225" s="103">
        <v>4</v>
      </c>
      <c r="AL225" s="103">
        <v>4</v>
      </c>
      <c r="AM225" s="103">
        <v>4</v>
      </c>
      <c r="AN225" s="103">
        <v>4</v>
      </c>
      <c r="AO225" s="103">
        <v>4</v>
      </c>
      <c r="AP225" s="103">
        <v>4</v>
      </c>
      <c r="AQ225" s="103">
        <v>4</v>
      </c>
      <c r="AR225" s="103">
        <v>4</v>
      </c>
      <c r="AS225" s="77">
        <v>4</v>
      </c>
      <c r="AT225" s="77">
        <v>4</v>
      </c>
      <c r="AU225" s="105">
        <v>4</v>
      </c>
    </row>
    <row r="226" spans="1:47" ht="24">
      <c r="A226" s="73">
        <v>225</v>
      </c>
      <c r="B226" s="71" t="s">
        <v>212</v>
      </c>
      <c r="C226" s="71">
        <v>2</v>
      </c>
      <c r="D226" s="71" t="s">
        <v>84</v>
      </c>
      <c r="E226" s="71" t="s">
        <v>84</v>
      </c>
      <c r="F226" s="71">
        <v>1</v>
      </c>
      <c r="G226" s="71">
        <v>1</v>
      </c>
      <c r="H226" s="71">
        <v>1</v>
      </c>
      <c r="I226" s="71">
        <v>1</v>
      </c>
      <c r="J226" s="71">
        <v>1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71">
        <v>0</v>
      </c>
      <c r="Q226" s="71">
        <v>0</v>
      </c>
      <c r="R226" s="71">
        <v>0</v>
      </c>
      <c r="S226" s="71">
        <v>0</v>
      </c>
      <c r="T226" s="75">
        <v>3</v>
      </c>
      <c r="U226" s="75">
        <v>4</v>
      </c>
      <c r="V226" s="75">
        <v>4</v>
      </c>
      <c r="W226" s="101">
        <v>4</v>
      </c>
      <c r="X226" s="101">
        <v>4</v>
      </c>
      <c r="Y226" s="99">
        <v>4</v>
      </c>
      <c r="Z226" s="99">
        <v>3</v>
      </c>
      <c r="AA226" s="99">
        <v>4</v>
      </c>
      <c r="AB226" s="99">
        <v>5</v>
      </c>
      <c r="AC226" s="99">
        <v>4</v>
      </c>
      <c r="AD226" s="99">
        <v>4</v>
      </c>
      <c r="AE226" s="103">
        <v>4</v>
      </c>
      <c r="AF226" s="103">
        <v>4</v>
      </c>
      <c r="AG226" s="103">
        <v>4</v>
      </c>
      <c r="AH226" s="103">
        <v>4</v>
      </c>
      <c r="AI226" s="103">
        <v>4</v>
      </c>
      <c r="AJ226" s="103">
        <v>4</v>
      </c>
      <c r="AK226" s="103">
        <v>4</v>
      </c>
      <c r="AL226" s="103">
        <v>5</v>
      </c>
      <c r="AM226" s="103">
        <v>5</v>
      </c>
      <c r="AN226" s="103">
        <v>5</v>
      </c>
      <c r="AO226" s="103">
        <v>5</v>
      </c>
      <c r="AP226" s="103">
        <v>5</v>
      </c>
      <c r="AQ226" s="103">
        <v>5</v>
      </c>
      <c r="AR226" s="103">
        <v>5</v>
      </c>
      <c r="AS226" s="77">
        <v>5</v>
      </c>
      <c r="AT226" s="77">
        <v>4</v>
      </c>
      <c r="AU226" s="105">
        <v>4</v>
      </c>
    </row>
    <row r="227" spans="1:47" ht="24">
      <c r="A227" s="73">
        <v>226</v>
      </c>
      <c r="B227" s="71" t="s">
        <v>212</v>
      </c>
      <c r="C227" s="71">
        <v>2</v>
      </c>
      <c r="D227" s="71" t="s">
        <v>67</v>
      </c>
      <c r="E227" s="71" t="s">
        <v>90</v>
      </c>
      <c r="F227" s="71">
        <v>0</v>
      </c>
      <c r="G227" s="71">
        <v>1</v>
      </c>
      <c r="H227" s="71">
        <v>1</v>
      </c>
      <c r="I227" s="71">
        <v>1</v>
      </c>
      <c r="J227" s="71">
        <v>0</v>
      </c>
      <c r="K227" s="71">
        <v>0</v>
      </c>
      <c r="L227" s="71">
        <v>1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  <c r="T227" s="75">
        <v>5</v>
      </c>
      <c r="U227" s="75">
        <v>4</v>
      </c>
      <c r="V227" s="75">
        <v>3</v>
      </c>
      <c r="W227" s="101">
        <v>5</v>
      </c>
      <c r="X227" s="101">
        <v>5</v>
      </c>
      <c r="Y227" s="99">
        <v>5</v>
      </c>
      <c r="Z227" s="99">
        <v>5</v>
      </c>
      <c r="AA227" s="99">
        <v>5</v>
      </c>
      <c r="AB227" s="99">
        <v>5</v>
      </c>
      <c r="AC227" s="99">
        <v>5</v>
      </c>
      <c r="AD227" s="99">
        <v>3</v>
      </c>
      <c r="AE227" s="103">
        <v>4</v>
      </c>
      <c r="AF227" s="103">
        <v>4</v>
      </c>
      <c r="AG227" s="103">
        <v>4</v>
      </c>
      <c r="AH227" s="103">
        <v>4</v>
      </c>
      <c r="AI227" s="103">
        <v>4</v>
      </c>
      <c r="AJ227" s="103">
        <v>4</v>
      </c>
      <c r="AK227" s="103">
        <v>5</v>
      </c>
      <c r="AL227" s="103">
        <v>5</v>
      </c>
      <c r="AM227" s="103">
        <v>4</v>
      </c>
      <c r="AN227" s="103">
        <v>4</v>
      </c>
      <c r="AO227" s="103">
        <v>3</v>
      </c>
      <c r="AP227" s="103">
        <v>4</v>
      </c>
      <c r="AQ227" s="103">
        <v>4</v>
      </c>
      <c r="AR227" s="103">
        <v>4</v>
      </c>
      <c r="AS227" s="77">
        <v>4</v>
      </c>
      <c r="AT227" s="77">
        <v>5</v>
      </c>
      <c r="AU227" s="105">
        <v>4</v>
      </c>
    </row>
    <row r="228" spans="1:47" ht="24">
      <c r="A228" s="73">
        <v>227</v>
      </c>
      <c r="B228" s="71" t="s">
        <v>212</v>
      </c>
      <c r="C228" s="71">
        <v>2</v>
      </c>
      <c r="D228" s="71" t="s">
        <v>84</v>
      </c>
      <c r="E228" s="71" t="s">
        <v>84</v>
      </c>
      <c r="F228" s="71">
        <v>0</v>
      </c>
      <c r="G228" s="71">
        <v>0</v>
      </c>
      <c r="H228" s="71">
        <v>1</v>
      </c>
      <c r="I228" s="71">
        <v>1</v>
      </c>
      <c r="J228" s="71">
        <v>1</v>
      </c>
      <c r="K228" s="71">
        <v>1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1">
        <v>0</v>
      </c>
      <c r="S228" s="71">
        <v>0</v>
      </c>
      <c r="T228" s="75">
        <v>5</v>
      </c>
      <c r="U228" s="75">
        <v>5</v>
      </c>
      <c r="V228" s="75">
        <v>5</v>
      </c>
      <c r="W228" s="101">
        <v>5</v>
      </c>
      <c r="X228" s="101">
        <v>5</v>
      </c>
      <c r="Y228" s="99">
        <v>5</v>
      </c>
      <c r="Z228" s="99">
        <v>5</v>
      </c>
      <c r="AA228" s="99">
        <v>5</v>
      </c>
      <c r="AB228" s="99">
        <v>5</v>
      </c>
      <c r="AC228" s="99">
        <v>5</v>
      </c>
      <c r="AD228" s="99">
        <v>3</v>
      </c>
      <c r="AE228" s="103">
        <v>5</v>
      </c>
      <c r="AF228" s="103">
        <v>5</v>
      </c>
      <c r="AG228" s="103">
        <v>5</v>
      </c>
      <c r="AH228" s="103">
        <v>5</v>
      </c>
      <c r="AI228" s="103">
        <v>5</v>
      </c>
      <c r="AJ228" s="103">
        <v>5</v>
      </c>
      <c r="AK228" s="103">
        <v>5</v>
      </c>
      <c r="AL228" s="103">
        <v>5</v>
      </c>
      <c r="AM228" s="103">
        <v>5</v>
      </c>
      <c r="AN228" s="103">
        <v>5</v>
      </c>
      <c r="AO228" s="103">
        <v>5</v>
      </c>
      <c r="AP228" s="103">
        <v>5</v>
      </c>
      <c r="AQ228" s="103">
        <v>5</v>
      </c>
      <c r="AR228" s="103">
        <v>5</v>
      </c>
      <c r="AS228" s="77">
        <v>5</v>
      </c>
      <c r="AT228" s="77">
        <v>5</v>
      </c>
      <c r="AU228" s="105">
        <v>5</v>
      </c>
    </row>
    <row r="229" spans="1:47" ht="24">
      <c r="A229" s="73">
        <v>228</v>
      </c>
      <c r="B229" s="71" t="s">
        <v>212</v>
      </c>
      <c r="C229" s="71">
        <v>2</v>
      </c>
      <c r="D229" s="71" t="s">
        <v>84</v>
      </c>
      <c r="E229" s="71" t="s">
        <v>84</v>
      </c>
      <c r="F229" s="71">
        <v>0</v>
      </c>
      <c r="G229" s="71">
        <v>0</v>
      </c>
      <c r="H229" s="71">
        <v>1</v>
      </c>
      <c r="I229" s="71">
        <v>0</v>
      </c>
      <c r="J229" s="71">
        <v>0</v>
      </c>
      <c r="K229" s="71">
        <v>0</v>
      </c>
      <c r="L229" s="71">
        <v>0</v>
      </c>
      <c r="M229" s="71">
        <v>1</v>
      </c>
      <c r="N229" s="71">
        <v>0</v>
      </c>
      <c r="O229" s="71">
        <v>0</v>
      </c>
      <c r="P229" s="71">
        <v>0</v>
      </c>
      <c r="Q229" s="71">
        <v>0</v>
      </c>
      <c r="R229" s="71">
        <v>0</v>
      </c>
      <c r="S229" s="71">
        <v>0</v>
      </c>
      <c r="T229" s="75">
        <v>4</v>
      </c>
      <c r="U229" s="75">
        <v>4</v>
      </c>
      <c r="V229" s="75">
        <v>3</v>
      </c>
      <c r="W229" s="101">
        <v>4</v>
      </c>
      <c r="X229" s="101">
        <v>4</v>
      </c>
      <c r="Y229" s="99">
        <v>4</v>
      </c>
      <c r="Z229" s="99">
        <v>4</v>
      </c>
      <c r="AA229" s="99">
        <v>4</v>
      </c>
      <c r="AB229" s="99">
        <v>4</v>
      </c>
      <c r="AC229" s="99">
        <v>4</v>
      </c>
      <c r="AD229" s="99">
        <v>4</v>
      </c>
      <c r="AE229" s="103">
        <v>4</v>
      </c>
      <c r="AF229" s="103">
        <v>3</v>
      </c>
      <c r="AG229" s="103">
        <v>4</v>
      </c>
      <c r="AH229" s="103">
        <v>3</v>
      </c>
      <c r="AI229" s="103">
        <v>4</v>
      </c>
      <c r="AJ229" s="103">
        <v>4</v>
      </c>
      <c r="AK229" s="103">
        <v>3</v>
      </c>
      <c r="AL229" s="103">
        <v>3</v>
      </c>
      <c r="AM229" s="103">
        <v>3</v>
      </c>
      <c r="AN229" s="103">
        <v>4</v>
      </c>
      <c r="AO229" s="103">
        <v>3</v>
      </c>
      <c r="AP229" s="103">
        <v>3</v>
      </c>
      <c r="AQ229" s="103">
        <v>3</v>
      </c>
      <c r="AR229" s="103">
        <v>3</v>
      </c>
      <c r="AS229" s="77">
        <v>3</v>
      </c>
      <c r="AT229" s="77">
        <v>3</v>
      </c>
      <c r="AU229" s="105">
        <v>4</v>
      </c>
    </row>
    <row r="230" spans="1:47" ht="24">
      <c r="A230" s="73">
        <v>229</v>
      </c>
      <c r="B230" s="71" t="s">
        <v>212</v>
      </c>
      <c r="C230" s="71">
        <v>2</v>
      </c>
      <c r="D230" s="71" t="s">
        <v>84</v>
      </c>
      <c r="E230" s="71" t="s">
        <v>84</v>
      </c>
      <c r="F230" s="71">
        <v>0</v>
      </c>
      <c r="G230" s="71">
        <v>1</v>
      </c>
      <c r="H230" s="71">
        <v>0</v>
      </c>
      <c r="I230" s="71">
        <v>0</v>
      </c>
      <c r="J230" s="71">
        <v>0</v>
      </c>
      <c r="K230" s="71">
        <v>0</v>
      </c>
      <c r="L230" s="71">
        <v>1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1">
        <v>0</v>
      </c>
      <c r="S230" s="71">
        <v>0</v>
      </c>
      <c r="T230" s="75">
        <v>4</v>
      </c>
      <c r="U230" s="75">
        <v>5</v>
      </c>
      <c r="V230" s="75">
        <v>2</v>
      </c>
      <c r="W230" s="101">
        <v>3</v>
      </c>
      <c r="X230" s="101">
        <v>3</v>
      </c>
      <c r="Y230" s="99">
        <v>4</v>
      </c>
      <c r="Z230" s="99">
        <v>4</v>
      </c>
      <c r="AA230" s="99">
        <v>4</v>
      </c>
      <c r="AB230" s="99">
        <v>4</v>
      </c>
      <c r="AC230" s="99">
        <v>4</v>
      </c>
      <c r="AD230" s="99">
        <v>4</v>
      </c>
      <c r="AE230" s="103">
        <v>4</v>
      </c>
      <c r="AF230" s="103">
        <v>5</v>
      </c>
      <c r="AG230" s="103">
        <v>4</v>
      </c>
      <c r="AH230" s="103">
        <v>4</v>
      </c>
      <c r="AI230" s="103">
        <v>5</v>
      </c>
      <c r="AJ230" s="103">
        <v>4</v>
      </c>
      <c r="AK230" s="103">
        <v>4</v>
      </c>
      <c r="AL230" s="103">
        <v>4</v>
      </c>
      <c r="AM230" s="103">
        <v>4</v>
      </c>
      <c r="AN230" s="103">
        <v>4</v>
      </c>
      <c r="AO230" s="103">
        <v>4</v>
      </c>
      <c r="AP230" s="103">
        <v>4</v>
      </c>
      <c r="AQ230" s="103">
        <v>4</v>
      </c>
      <c r="AR230" s="103">
        <v>4</v>
      </c>
      <c r="AS230" s="77">
        <v>4</v>
      </c>
      <c r="AT230" s="77">
        <v>4</v>
      </c>
      <c r="AU230" s="105">
        <v>3</v>
      </c>
    </row>
    <row r="231" spans="1:47" ht="24">
      <c r="A231" s="73">
        <v>230</v>
      </c>
      <c r="B231" s="71" t="s">
        <v>212</v>
      </c>
      <c r="C231" s="71">
        <v>2</v>
      </c>
      <c r="D231" s="71" t="s">
        <v>84</v>
      </c>
      <c r="E231" s="71" t="s">
        <v>84</v>
      </c>
      <c r="F231" s="71">
        <v>1</v>
      </c>
      <c r="G231" s="71">
        <v>1</v>
      </c>
      <c r="H231" s="71">
        <v>1</v>
      </c>
      <c r="I231" s="71">
        <v>1</v>
      </c>
      <c r="J231" s="71">
        <v>0</v>
      </c>
      <c r="K231" s="71">
        <v>0</v>
      </c>
      <c r="L231" s="71">
        <v>1</v>
      </c>
      <c r="M231" s="71">
        <v>0</v>
      </c>
      <c r="N231" s="71">
        <v>0</v>
      </c>
      <c r="O231" s="71">
        <v>0</v>
      </c>
      <c r="P231" s="71">
        <v>0</v>
      </c>
      <c r="Q231" s="71">
        <v>0</v>
      </c>
      <c r="R231" s="71">
        <v>0</v>
      </c>
      <c r="S231" s="71">
        <v>0</v>
      </c>
      <c r="T231" s="75">
        <v>4</v>
      </c>
      <c r="U231" s="75">
        <v>5</v>
      </c>
      <c r="V231" s="75">
        <v>4</v>
      </c>
      <c r="W231" s="101">
        <v>5</v>
      </c>
      <c r="X231" s="101">
        <v>4</v>
      </c>
      <c r="Y231" s="99">
        <v>4</v>
      </c>
      <c r="Z231" s="99">
        <v>5</v>
      </c>
      <c r="AA231" s="99">
        <v>5</v>
      </c>
      <c r="AB231" s="99">
        <v>4</v>
      </c>
      <c r="AC231" s="99">
        <v>4</v>
      </c>
      <c r="AD231" s="99">
        <v>3</v>
      </c>
      <c r="AE231" s="103">
        <v>5</v>
      </c>
      <c r="AF231" s="103">
        <v>5</v>
      </c>
      <c r="AG231" s="103">
        <v>4</v>
      </c>
      <c r="AH231" s="103">
        <v>4</v>
      </c>
      <c r="AI231" s="103">
        <v>4</v>
      </c>
      <c r="AJ231" s="103">
        <v>5</v>
      </c>
      <c r="AK231" s="103">
        <v>5</v>
      </c>
      <c r="AL231" s="103">
        <v>4</v>
      </c>
      <c r="AM231" s="103">
        <v>4</v>
      </c>
      <c r="AN231" s="103">
        <v>4</v>
      </c>
      <c r="AO231" s="103">
        <v>4</v>
      </c>
      <c r="AP231" s="103">
        <v>4</v>
      </c>
      <c r="AQ231" s="103">
        <v>4</v>
      </c>
      <c r="AR231" s="103">
        <v>4</v>
      </c>
      <c r="AS231" s="77">
        <v>4</v>
      </c>
      <c r="AT231" s="77">
        <v>4</v>
      </c>
      <c r="AU231" s="105">
        <v>4</v>
      </c>
    </row>
    <row r="232" spans="1:47" ht="24">
      <c r="A232" s="73">
        <v>231</v>
      </c>
      <c r="B232" s="71" t="s">
        <v>212</v>
      </c>
      <c r="C232" s="71">
        <v>2</v>
      </c>
      <c r="D232" s="71" t="s">
        <v>114</v>
      </c>
      <c r="E232" s="71" t="s">
        <v>209</v>
      </c>
      <c r="F232" s="71">
        <v>1</v>
      </c>
      <c r="G232" s="71">
        <v>1</v>
      </c>
      <c r="H232" s="71">
        <v>0</v>
      </c>
      <c r="I232" s="71">
        <v>0</v>
      </c>
      <c r="J232" s="71">
        <v>0</v>
      </c>
      <c r="K232" s="71">
        <v>0</v>
      </c>
      <c r="L232" s="71">
        <v>1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1">
        <v>0</v>
      </c>
      <c r="S232" s="71">
        <v>0</v>
      </c>
      <c r="T232" s="75">
        <v>4</v>
      </c>
      <c r="U232" s="75">
        <v>4</v>
      </c>
      <c r="V232" s="75">
        <v>4</v>
      </c>
      <c r="W232" s="101">
        <v>4</v>
      </c>
      <c r="X232" s="101">
        <v>4</v>
      </c>
      <c r="Y232" s="99">
        <v>5</v>
      </c>
      <c r="Z232" s="99">
        <v>4</v>
      </c>
      <c r="AA232" s="99">
        <v>4</v>
      </c>
      <c r="AB232" s="99">
        <v>4</v>
      </c>
      <c r="AC232" s="99">
        <v>4</v>
      </c>
      <c r="AD232" s="99">
        <v>4</v>
      </c>
      <c r="AE232" s="103">
        <v>4</v>
      </c>
      <c r="AF232" s="103">
        <v>4</v>
      </c>
      <c r="AG232" s="103">
        <v>4</v>
      </c>
      <c r="AH232" s="103">
        <v>4</v>
      </c>
      <c r="AI232" s="103">
        <v>4</v>
      </c>
      <c r="AJ232" s="103">
        <v>4</v>
      </c>
      <c r="AK232" s="103">
        <v>4</v>
      </c>
      <c r="AL232" s="103">
        <v>4</v>
      </c>
      <c r="AM232" s="103">
        <v>4</v>
      </c>
      <c r="AN232" s="103">
        <v>4</v>
      </c>
      <c r="AO232" s="103">
        <v>4</v>
      </c>
      <c r="AP232" s="103">
        <v>4</v>
      </c>
      <c r="AQ232" s="103">
        <v>4</v>
      </c>
      <c r="AR232" s="103">
        <v>4</v>
      </c>
      <c r="AS232" s="77">
        <v>4</v>
      </c>
      <c r="AT232" s="77">
        <v>4</v>
      </c>
      <c r="AU232" s="105">
        <v>4</v>
      </c>
    </row>
    <row r="233" spans="1:47" ht="24">
      <c r="A233" s="73">
        <v>232</v>
      </c>
      <c r="B233" s="71" t="s">
        <v>212</v>
      </c>
      <c r="C233" s="71">
        <v>2</v>
      </c>
      <c r="D233" s="71" t="s">
        <v>104</v>
      </c>
      <c r="E233" s="71" t="s">
        <v>104</v>
      </c>
      <c r="F233" s="71">
        <v>0</v>
      </c>
      <c r="G233" s="71">
        <v>0</v>
      </c>
      <c r="H233" s="71">
        <v>1</v>
      </c>
      <c r="I233" s="71">
        <v>0</v>
      </c>
      <c r="J233" s="71">
        <v>1</v>
      </c>
      <c r="K233" s="71">
        <v>0</v>
      </c>
      <c r="L233" s="71">
        <v>1</v>
      </c>
      <c r="M233" s="71">
        <v>0</v>
      </c>
      <c r="N233" s="71">
        <v>0</v>
      </c>
      <c r="O233" s="71">
        <v>0</v>
      </c>
      <c r="P233" s="71">
        <v>0</v>
      </c>
      <c r="Q233" s="71">
        <v>0</v>
      </c>
      <c r="R233" s="71">
        <v>0</v>
      </c>
      <c r="S233" s="71">
        <v>0</v>
      </c>
      <c r="T233" s="75">
        <v>4</v>
      </c>
      <c r="U233" s="75">
        <v>4</v>
      </c>
      <c r="V233" s="75">
        <v>4</v>
      </c>
      <c r="W233" s="101">
        <v>4</v>
      </c>
      <c r="X233" s="101">
        <v>4</v>
      </c>
      <c r="Y233" s="99">
        <v>4</v>
      </c>
      <c r="Z233" s="99">
        <v>3</v>
      </c>
      <c r="AA233" s="99">
        <v>3</v>
      </c>
      <c r="AB233" s="99">
        <v>4</v>
      </c>
      <c r="AC233" s="99">
        <v>3</v>
      </c>
      <c r="AD233" s="99">
        <v>3</v>
      </c>
      <c r="AE233" s="103">
        <v>3</v>
      </c>
      <c r="AF233" s="103">
        <v>3</v>
      </c>
      <c r="AG233" s="103">
        <v>3</v>
      </c>
      <c r="AH233" s="103">
        <v>3</v>
      </c>
      <c r="AI233" s="103">
        <v>3</v>
      </c>
      <c r="AJ233" s="103">
        <v>3</v>
      </c>
      <c r="AK233" s="103">
        <v>4</v>
      </c>
      <c r="AL233" s="103">
        <v>3</v>
      </c>
      <c r="AM233" s="103">
        <v>3</v>
      </c>
      <c r="AN233" s="103">
        <v>3</v>
      </c>
      <c r="AO233" s="103">
        <v>3</v>
      </c>
      <c r="AP233" s="103">
        <v>4</v>
      </c>
      <c r="AQ233" s="103">
        <v>4</v>
      </c>
      <c r="AR233" s="103">
        <v>4</v>
      </c>
      <c r="AS233" s="77">
        <v>3</v>
      </c>
      <c r="AT233" s="77">
        <v>3</v>
      </c>
      <c r="AU233" s="105">
        <v>3</v>
      </c>
    </row>
    <row r="234" spans="1:47" ht="24">
      <c r="A234" s="73">
        <v>233</v>
      </c>
      <c r="B234" s="71" t="s">
        <v>212</v>
      </c>
      <c r="C234" s="71">
        <v>2</v>
      </c>
      <c r="D234" s="71" t="s">
        <v>104</v>
      </c>
      <c r="E234" s="71" t="s">
        <v>104</v>
      </c>
      <c r="F234" s="71">
        <v>1</v>
      </c>
      <c r="G234" s="71">
        <v>1</v>
      </c>
      <c r="H234" s="71">
        <v>0</v>
      </c>
      <c r="I234" s="71">
        <v>0</v>
      </c>
      <c r="J234" s="71">
        <v>0</v>
      </c>
      <c r="K234" s="71">
        <v>0</v>
      </c>
      <c r="L234" s="71">
        <v>1</v>
      </c>
      <c r="M234" s="71">
        <v>0</v>
      </c>
      <c r="N234" s="71">
        <v>0</v>
      </c>
      <c r="O234" s="71">
        <v>0</v>
      </c>
      <c r="P234" s="71">
        <v>0</v>
      </c>
      <c r="Q234" s="71">
        <v>0</v>
      </c>
      <c r="R234" s="71">
        <v>0</v>
      </c>
      <c r="S234" s="71">
        <v>0</v>
      </c>
      <c r="T234" s="75">
        <v>5</v>
      </c>
      <c r="U234" s="75">
        <v>5</v>
      </c>
      <c r="V234" s="75">
        <v>5</v>
      </c>
      <c r="W234" s="101">
        <v>5</v>
      </c>
      <c r="X234" s="101">
        <v>5</v>
      </c>
      <c r="Y234" s="99">
        <v>5</v>
      </c>
      <c r="Z234" s="99">
        <v>5</v>
      </c>
      <c r="AA234" s="99">
        <v>5</v>
      </c>
      <c r="AB234" s="99">
        <v>5</v>
      </c>
      <c r="AC234" s="99">
        <v>4</v>
      </c>
      <c r="AD234" s="99">
        <v>5</v>
      </c>
      <c r="AE234" s="103">
        <v>5</v>
      </c>
      <c r="AF234" s="103">
        <v>5</v>
      </c>
      <c r="AG234" s="103">
        <v>5</v>
      </c>
      <c r="AH234" s="103">
        <v>5</v>
      </c>
      <c r="AI234" s="103">
        <v>5</v>
      </c>
      <c r="AJ234" s="103">
        <v>5</v>
      </c>
      <c r="AK234" s="103">
        <v>4</v>
      </c>
      <c r="AL234" s="103">
        <v>5</v>
      </c>
      <c r="AM234" s="103">
        <v>5</v>
      </c>
      <c r="AN234" s="103">
        <v>5</v>
      </c>
      <c r="AO234" s="103">
        <v>5</v>
      </c>
      <c r="AP234" s="103">
        <v>4</v>
      </c>
      <c r="AQ234" s="103">
        <v>5</v>
      </c>
      <c r="AR234" s="103">
        <v>5</v>
      </c>
      <c r="AS234" s="77">
        <v>4</v>
      </c>
      <c r="AT234" s="77">
        <v>5</v>
      </c>
      <c r="AU234" s="105">
        <v>4</v>
      </c>
    </row>
    <row r="235" spans="1:47" ht="24">
      <c r="A235" s="73">
        <v>234</v>
      </c>
      <c r="B235" s="71" t="s">
        <v>212</v>
      </c>
      <c r="C235" s="71">
        <v>2</v>
      </c>
      <c r="D235" s="71" t="s">
        <v>70</v>
      </c>
      <c r="E235" s="71" t="s">
        <v>97</v>
      </c>
      <c r="F235" s="71">
        <v>0</v>
      </c>
      <c r="G235" s="71">
        <v>1</v>
      </c>
      <c r="H235" s="71">
        <v>0</v>
      </c>
      <c r="I235" s="71">
        <v>1</v>
      </c>
      <c r="J235" s="71">
        <v>1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0</v>
      </c>
      <c r="Q235" s="71">
        <v>0</v>
      </c>
      <c r="R235" s="71">
        <v>0</v>
      </c>
      <c r="S235" s="71">
        <v>0</v>
      </c>
      <c r="T235" s="75">
        <v>4</v>
      </c>
      <c r="U235" s="75">
        <v>4</v>
      </c>
      <c r="V235" s="75">
        <v>4</v>
      </c>
      <c r="W235" s="101">
        <v>4</v>
      </c>
      <c r="X235" s="101">
        <v>4</v>
      </c>
      <c r="Y235" s="99">
        <v>4</v>
      </c>
      <c r="Z235" s="99">
        <v>4</v>
      </c>
      <c r="AA235" s="99">
        <v>4</v>
      </c>
      <c r="AB235" s="99">
        <v>4</v>
      </c>
      <c r="AC235" s="99">
        <v>4</v>
      </c>
      <c r="AD235" s="99">
        <v>4</v>
      </c>
      <c r="AE235" s="103">
        <v>4</v>
      </c>
      <c r="AF235" s="103">
        <v>4</v>
      </c>
      <c r="AG235" s="103">
        <v>4</v>
      </c>
      <c r="AH235" s="103">
        <v>4</v>
      </c>
      <c r="AI235" s="103">
        <v>4</v>
      </c>
      <c r="AJ235" s="103">
        <v>4</v>
      </c>
      <c r="AK235" s="103">
        <v>4</v>
      </c>
      <c r="AL235" s="103">
        <v>4</v>
      </c>
      <c r="AM235" s="103">
        <v>4</v>
      </c>
      <c r="AN235" s="103">
        <v>4</v>
      </c>
      <c r="AO235" s="103">
        <v>4</v>
      </c>
      <c r="AP235" s="103">
        <v>4</v>
      </c>
      <c r="AQ235" s="103">
        <v>4</v>
      </c>
      <c r="AR235" s="103">
        <v>4</v>
      </c>
      <c r="AS235" s="77">
        <v>4</v>
      </c>
      <c r="AT235" s="77">
        <v>4</v>
      </c>
      <c r="AU235" s="105">
        <v>5</v>
      </c>
    </row>
    <row r="236" spans="1:47" ht="24">
      <c r="A236" s="73">
        <v>235</v>
      </c>
      <c r="B236" s="71" t="s">
        <v>212</v>
      </c>
      <c r="C236" s="71">
        <v>2</v>
      </c>
      <c r="D236" s="71" t="s">
        <v>70</v>
      </c>
      <c r="E236" s="71" t="s">
        <v>262</v>
      </c>
      <c r="F236" s="71">
        <v>0</v>
      </c>
      <c r="G236" s="71">
        <v>1</v>
      </c>
      <c r="H236" s="71">
        <v>0</v>
      </c>
      <c r="I236" s="71">
        <v>0</v>
      </c>
      <c r="J236" s="71">
        <v>0</v>
      </c>
      <c r="K236" s="71">
        <v>0</v>
      </c>
      <c r="L236" s="71">
        <v>1</v>
      </c>
      <c r="M236" s="71">
        <v>0</v>
      </c>
      <c r="N236" s="71">
        <v>0</v>
      </c>
      <c r="O236" s="71">
        <v>0</v>
      </c>
      <c r="P236" s="71">
        <v>0</v>
      </c>
      <c r="Q236" s="71">
        <v>0</v>
      </c>
      <c r="R236" s="71">
        <v>0</v>
      </c>
      <c r="S236" s="71">
        <v>0</v>
      </c>
      <c r="T236" s="75">
        <v>4</v>
      </c>
      <c r="U236" s="75">
        <v>4</v>
      </c>
      <c r="V236" s="75">
        <v>3</v>
      </c>
      <c r="W236" s="101">
        <v>5</v>
      </c>
      <c r="X236" s="101">
        <v>5</v>
      </c>
      <c r="Y236" s="99">
        <v>5</v>
      </c>
      <c r="Z236" s="99">
        <v>5</v>
      </c>
      <c r="AA236" s="99">
        <v>5</v>
      </c>
      <c r="AB236" s="99">
        <v>5</v>
      </c>
      <c r="AC236" s="99">
        <v>5</v>
      </c>
      <c r="AD236" s="99">
        <v>4</v>
      </c>
      <c r="AE236" s="103">
        <v>5</v>
      </c>
      <c r="AF236" s="103">
        <v>5</v>
      </c>
      <c r="AG236" s="103">
        <v>5</v>
      </c>
      <c r="AH236" s="103">
        <v>5</v>
      </c>
      <c r="AI236" s="103">
        <v>5</v>
      </c>
      <c r="AJ236" s="103">
        <v>5</v>
      </c>
      <c r="AK236" s="103">
        <v>5</v>
      </c>
      <c r="AL236" s="103">
        <v>5</v>
      </c>
      <c r="AM236" s="103">
        <v>5</v>
      </c>
      <c r="AN236" s="103">
        <v>5</v>
      </c>
      <c r="AO236" s="103">
        <v>5</v>
      </c>
      <c r="AP236" s="103">
        <v>5</v>
      </c>
      <c r="AQ236" s="103">
        <v>5</v>
      </c>
      <c r="AR236" s="103">
        <v>5</v>
      </c>
      <c r="AS236" s="77">
        <v>4</v>
      </c>
      <c r="AT236" s="77">
        <v>4</v>
      </c>
      <c r="AU236" s="105">
        <v>5</v>
      </c>
    </row>
    <row r="237" spans="1:47" ht="24">
      <c r="A237" s="73">
        <v>236</v>
      </c>
      <c r="B237" s="71" t="s">
        <v>212</v>
      </c>
      <c r="C237" s="71">
        <v>2</v>
      </c>
      <c r="D237" s="71" t="s">
        <v>70</v>
      </c>
      <c r="E237" s="71" t="s">
        <v>97</v>
      </c>
      <c r="F237" s="71">
        <v>0</v>
      </c>
      <c r="G237" s="71">
        <v>0</v>
      </c>
      <c r="H237" s="71">
        <v>1</v>
      </c>
      <c r="I237" s="71">
        <v>0</v>
      </c>
      <c r="J237" s="71">
        <v>1</v>
      </c>
      <c r="K237" s="71">
        <v>0</v>
      </c>
      <c r="L237" s="71">
        <v>0</v>
      </c>
      <c r="M237" s="71">
        <v>0</v>
      </c>
      <c r="N237" s="71">
        <v>0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  <c r="T237" s="75">
        <v>4</v>
      </c>
      <c r="U237" s="75">
        <v>3</v>
      </c>
      <c r="V237" s="75">
        <v>3</v>
      </c>
      <c r="W237" s="101">
        <v>3</v>
      </c>
      <c r="X237" s="101">
        <v>3</v>
      </c>
      <c r="Y237" s="99">
        <v>4</v>
      </c>
      <c r="Z237" s="99">
        <v>4</v>
      </c>
      <c r="AA237" s="99">
        <v>4</v>
      </c>
      <c r="AB237" s="99">
        <v>4</v>
      </c>
      <c r="AC237" s="99">
        <v>4</v>
      </c>
      <c r="AD237" s="99">
        <v>4</v>
      </c>
      <c r="AE237" s="103">
        <v>4</v>
      </c>
      <c r="AF237" s="103">
        <v>4</v>
      </c>
      <c r="AG237" s="103">
        <v>4</v>
      </c>
      <c r="AH237" s="103">
        <v>4</v>
      </c>
      <c r="AI237" s="103">
        <v>4</v>
      </c>
      <c r="AJ237" s="103">
        <v>4</v>
      </c>
      <c r="AK237" s="103">
        <v>4</v>
      </c>
      <c r="AL237" s="103">
        <v>4</v>
      </c>
      <c r="AM237" s="103">
        <v>4</v>
      </c>
      <c r="AN237" s="103">
        <v>4</v>
      </c>
      <c r="AO237" s="103">
        <v>4</v>
      </c>
      <c r="AP237" s="103">
        <v>4</v>
      </c>
      <c r="AQ237" s="103">
        <v>4</v>
      </c>
      <c r="AR237" s="103">
        <v>4</v>
      </c>
      <c r="AS237" s="77">
        <v>4</v>
      </c>
      <c r="AT237" s="77">
        <v>4</v>
      </c>
      <c r="AU237" s="105">
        <v>5</v>
      </c>
    </row>
    <row r="238" spans="1:47" ht="24">
      <c r="A238" s="73">
        <v>237</v>
      </c>
      <c r="B238" s="71" t="s">
        <v>212</v>
      </c>
      <c r="C238" s="71">
        <v>1</v>
      </c>
      <c r="D238" s="71" t="s">
        <v>67</v>
      </c>
      <c r="E238" s="71" t="s">
        <v>242</v>
      </c>
      <c r="F238" s="71">
        <v>1</v>
      </c>
      <c r="G238" s="71">
        <v>1</v>
      </c>
      <c r="H238" s="71">
        <v>0</v>
      </c>
      <c r="I238" s="71">
        <v>0</v>
      </c>
      <c r="J238" s="71">
        <v>0</v>
      </c>
      <c r="K238" s="71">
        <v>0</v>
      </c>
      <c r="L238" s="71">
        <v>1</v>
      </c>
      <c r="M238" s="71">
        <v>0</v>
      </c>
      <c r="N238" s="71">
        <v>0</v>
      </c>
      <c r="O238" s="71">
        <v>0</v>
      </c>
      <c r="P238" s="71">
        <v>0</v>
      </c>
      <c r="Q238" s="71">
        <v>0</v>
      </c>
      <c r="R238" s="71">
        <v>0</v>
      </c>
      <c r="S238" s="71">
        <v>0</v>
      </c>
      <c r="T238" s="75">
        <v>4</v>
      </c>
      <c r="U238" s="75">
        <v>4</v>
      </c>
      <c r="V238" s="75">
        <v>3</v>
      </c>
      <c r="W238" s="101">
        <v>5</v>
      </c>
      <c r="X238" s="101">
        <v>5</v>
      </c>
      <c r="Y238" s="99">
        <v>4</v>
      </c>
      <c r="Z238" s="99">
        <v>4</v>
      </c>
      <c r="AA238" s="99">
        <v>4</v>
      </c>
      <c r="AB238" s="99">
        <v>4</v>
      </c>
      <c r="AC238" s="99">
        <v>4</v>
      </c>
      <c r="AD238" s="99">
        <v>3</v>
      </c>
      <c r="AE238" s="103">
        <v>4</v>
      </c>
      <c r="AF238" s="103">
        <v>4</v>
      </c>
      <c r="AG238" s="103">
        <v>4</v>
      </c>
      <c r="AH238" s="103">
        <v>4</v>
      </c>
      <c r="AI238" s="103">
        <v>4</v>
      </c>
      <c r="AJ238" s="103">
        <v>4</v>
      </c>
      <c r="AK238" s="103">
        <v>4</v>
      </c>
      <c r="AL238" s="103">
        <v>4</v>
      </c>
      <c r="AM238" s="103">
        <v>4</v>
      </c>
      <c r="AN238" s="103">
        <v>4</v>
      </c>
      <c r="AO238" s="103">
        <v>5</v>
      </c>
      <c r="AP238" s="103">
        <v>4</v>
      </c>
      <c r="AQ238" s="103">
        <v>4</v>
      </c>
      <c r="AR238" s="103">
        <v>4</v>
      </c>
      <c r="AS238" s="77">
        <v>5</v>
      </c>
      <c r="AT238" s="77">
        <v>5</v>
      </c>
      <c r="AU238" s="105">
        <v>5</v>
      </c>
    </row>
    <row r="239" spans="1:47" ht="24">
      <c r="A239" s="73">
        <v>238</v>
      </c>
      <c r="B239" s="71" t="s">
        <v>212</v>
      </c>
      <c r="C239" s="71">
        <v>2</v>
      </c>
      <c r="D239" s="71" t="s">
        <v>67</v>
      </c>
      <c r="E239" s="71" t="s">
        <v>227</v>
      </c>
      <c r="F239" s="71">
        <v>0</v>
      </c>
      <c r="G239" s="71">
        <v>0</v>
      </c>
      <c r="H239" s="71">
        <v>1</v>
      </c>
      <c r="I239" s="71">
        <v>0</v>
      </c>
      <c r="J239" s="71">
        <v>1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71">
        <v>0</v>
      </c>
      <c r="Q239" s="71">
        <v>0</v>
      </c>
      <c r="R239" s="71">
        <v>0</v>
      </c>
      <c r="S239" s="71">
        <v>0</v>
      </c>
      <c r="T239" s="75">
        <v>4</v>
      </c>
      <c r="U239" s="75">
        <v>4</v>
      </c>
      <c r="V239" s="75">
        <v>3</v>
      </c>
      <c r="W239" s="101">
        <v>4</v>
      </c>
      <c r="X239" s="101">
        <v>4</v>
      </c>
      <c r="Y239" s="99">
        <v>4</v>
      </c>
      <c r="Z239" s="99">
        <v>4</v>
      </c>
      <c r="AA239" s="99">
        <v>4</v>
      </c>
      <c r="AB239" s="99">
        <v>4</v>
      </c>
      <c r="AC239" s="99">
        <v>3</v>
      </c>
      <c r="AD239" s="99">
        <v>3</v>
      </c>
      <c r="AE239" s="103">
        <v>4</v>
      </c>
      <c r="AF239" s="103">
        <v>4</v>
      </c>
      <c r="AG239" s="103">
        <v>4</v>
      </c>
      <c r="AH239" s="103">
        <v>4</v>
      </c>
      <c r="AI239" s="103">
        <v>4</v>
      </c>
      <c r="AJ239" s="103">
        <v>4</v>
      </c>
      <c r="AK239" s="103">
        <v>4</v>
      </c>
      <c r="AL239" s="103">
        <v>3</v>
      </c>
      <c r="AM239" s="103">
        <v>3</v>
      </c>
      <c r="AN239" s="103">
        <v>3</v>
      </c>
      <c r="AO239" s="103">
        <v>3</v>
      </c>
      <c r="AP239" s="103">
        <v>4</v>
      </c>
      <c r="AQ239" s="103">
        <v>4</v>
      </c>
      <c r="AR239" s="103">
        <v>4</v>
      </c>
      <c r="AS239" s="77">
        <v>4</v>
      </c>
      <c r="AT239" s="77">
        <v>4</v>
      </c>
      <c r="AU239" s="105">
        <v>4</v>
      </c>
    </row>
    <row r="240" spans="1:47" ht="24">
      <c r="A240" s="73">
        <v>239</v>
      </c>
      <c r="B240" s="71" t="s">
        <v>212</v>
      </c>
      <c r="C240" s="71">
        <v>2</v>
      </c>
      <c r="D240" s="71" t="s">
        <v>67</v>
      </c>
      <c r="E240" s="71" t="s">
        <v>83</v>
      </c>
      <c r="F240" s="71">
        <v>1</v>
      </c>
      <c r="G240" s="71">
        <v>0</v>
      </c>
      <c r="H240" s="71">
        <v>1</v>
      </c>
      <c r="I240" s="71">
        <v>0</v>
      </c>
      <c r="J240" s="71">
        <v>1</v>
      </c>
      <c r="K240" s="71">
        <v>0</v>
      </c>
      <c r="L240" s="71">
        <v>1</v>
      </c>
      <c r="M240" s="71">
        <v>0</v>
      </c>
      <c r="N240" s="71">
        <v>0</v>
      </c>
      <c r="O240" s="71">
        <v>0</v>
      </c>
      <c r="P240" s="71">
        <v>0</v>
      </c>
      <c r="Q240" s="71">
        <v>0</v>
      </c>
      <c r="R240" s="71">
        <v>0</v>
      </c>
      <c r="S240" s="71">
        <v>0</v>
      </c>
      <c r="T240" s="75">
        <v>5</v>
      </c>
      <c r="U240" s="75">
        <v>5</v>
      </c>
      <c r="V240" s="75">
        <v>5</v>
      </c>
      <c r="W240" s="101">
        <v>5</v>
      </c>
      <c r="X240" s="101">
        <v>5</v>
      </c>
      <c r="Y240" s="99">
        <v>5</v>
      </c>
      <c r="Z240" s="99">
        <v>5</v>
      </c>
      <c r="AA240" s="99">
        <v>5</v>
      </c>
      <c r="AB240" s="99">
        <v>5</v>
      </c>
      <c r="AC240" s="99">
        <v>5</v>
      </c>
      <c r="AD240" s="99">
        <v>5</v>
      </c>
      <c r="AE240" s="103">
        <v>5</v>
      </c>
      <c r="AF240" s="103">
        <v>5</v>
      </c>
      <c r="AG240" s="103">
        <v>5</v>
      </c>
      <c r="AH240" s="103">
        <v>5</v>
      </c>
      <c r="AI240" s="103">
        <v>5</v>
      </c>
      <c r="AJ240" s="103">
        <v>5</v>
      </c>
      <c r="AK240" s="103">
        <v>5</v>
      </c>
      <c r="AL240" s="103">
        <v>5</v>
      </c>
      <c r="AM240" s="103">
        <v>5</v>
      </c>
      <c r="AN240" s="103">
        <v>5</v>
      </c>
      <c r="AO240" s="103">
        <v>5</v>
      </c>
      <c r="AP240" s="103">
        <v>5</v>
      </c>
      <c r="AQ240" s="103">
        <v>5</v>
      </c>
      <c r="AR240" s="103">
        <v>5</v>
      </c>
      <c r="AS240" s="77">
        <v>5</v>
      </c>
      <c r="AT240" s="77">
        <v>5</v>
      </c>
      <c r="AU240" s="105">
        <v>4</v>
      </c>
    </row>
    <row r="241" spans="1:47" ht="24">
      <c r="A241" s="73">
        <v>240</v>
      </c>
      <c r="B241" s="71" t="s">
        <v>217</v>
      </c>
      <c r="C241" s="71">
        <v>2</v>
      </c>
      <c r="D241" s="71" t="s">
        <v>96</v>
      </c>
      <c r="E241" s="71" t="s">
        <v>96</v>
      </c>
      <c r="F241" s="71">
        <v>1</v>
      </c>
      <c r="G241" s="71">
        <v>0</v>
      </c>
      <c r="H241" s="71">
        <v>1</v>
      </c>
      <c r="I241" s="71">
        <v>0</v>
      </c>
      <c r="J241" s="71">
        <v>1</v>
      </c>
      <c r="K241" s="71">
        <v>0</v>
      </c>
      <c r="L241" s="71">
        <v>1</v>
      </c>
      <c r="M241" s="71">
        <v>0</v>
      </c>
      <c r="N241" s="71">
        <v>0</v>
      </c>
      <c r="O241" s="71">
        <v>0</v>
      </c>
      <c r="P241" s="71">
        <v>0</v>
      </c>
      <c r="Q241" s="71">
        <v>0</v>
      </c>
      <c r="R241" s="71">
        <v>0</v>
      </c>
      <c r="S241" s="71">
        <v>0</v>
      </c>
      <c r="T241" s="75">
        <v>4</v>
      </c>
      <c r="U241" s="75">
        <v>3</v>
      </c>
      <c r="V241" s="75">
        <v>3</v>
      </c>
      <c r="W241" s="101">
        <v>4</v>
      </c>
      <c r="X241" s="101">
        <v>4</v>
      </c>
      <c r="Y241" s="99">
        <v>4</v>
      </c>
      <c r="Z241" s="99">
        <v>4</v>
      </c>
      <c r="AA241" s="99">
        <v>4</v>
      </c>
      <c r="AB241" s="99">
        <v>4</v>
      </c>
      <c r="AC241" s="99">
        <v>3</v>
      </c>
      <c r="AD241" s="99">
        <v>3</v>
      </c>
      <c r="AE241" s="103">
        <v>4</v>
      </c>
      <c r="AF241" s="103">
        <v>4</v>
      </c>
      <c r="AG241" s="103">
        <v>4</v>
      </c>
      <c r="AH241" s="103">
        <v>4</v>
      </c>
      <c r="AI241" s="103">
        <v>4</v>
      </c>
      <c r="AJ241" s="103">
        <v>4</v>
      </c>
      <c r="AK241" s="103">
        <v>4</v>
      </c>
      <c r="AL241" s="103">
        <v>4</v>
      </c>
      <c r="AM241" s="103">
        <v>4</v>
      </c>
      <c r="AN241" s="103">
        <v>4</v>
      </c>
      <c r="AO241" s="103">
        <v>4</v>
      </c>
      <c r="AP241" s="103">
        <v>4</v>
      </c>
      <c r="AQ241" s="103">
        <v>4</v>
      </c>
      <c r="AR241" s="103">
        <v>4</v>
      </c>
      <c r="AS241" s="77">
        <v>3</v>
      </c>
      <c r="AT241" s="77">
        <v>3</v>
      </c>
      <c r="AU241" s="105">
        <v>4</v>
      </c>
    </row>
    <row r="242" spans="1:47" ht="24">
      <c r="A242" s="73">
        <v>241</v>
      </c>
      <c r="B242" s="71" t="s">
        <v>217</v>
      </c>
      <c r="C242" s="71">
        <v>2</v>
      </c>
      <c r="D242" s="71" t="s">
        <v>85</v>
      </c>
      <c r="E242" s="71" t="s">
        <v>259</v>
      </c>
      <c r="F242" s="71">
        <v>0</v>
      </c>
      <c r="G242" s="71">
        <v>1</v>
      </c>
      <c r="H242" s="71">
        <v>1</v>
      </c>
      <c r="I242" s="71">
        <v>0</v>
      </c>
      <c r="J242" s="71">
        <v>0</v>
      </c>
      <c r="K242" s="71">
        <v>1</v>
      </c>
      <c r="L242" s="71">
        <v>1</v>
      </c>
      <c r="M242" s="71">
        <v>0</v>
      </c>
      <c r="N242" s="71">
        <v>0</v>
      </c>
      <c r="O242" s="71">
        <v>0</v>
      </c>
      <c r="P242" s="71">
        <v>0</v>
      </c>
      <c r="Q242" s="71">
        <v>0</v>
      </c>
      <c r="R242" s="71">
        <v>0</v>
      </c>
      <c r="S242" s="71">
        <v>0</v>
      </c>
      <c r="T242" s="75">
        <v>4</v>
      </c>
      <c r="U242" s="75">
        <v>4</v>
      </c>
      <c r="V242" s="75">
        <v>4</v>
      </c>
      <c r="W242" s="101">
        <v>4</v>
      </c>
      <c r="X242" s="101">
        <v>4</v>
      </c>
      <c r="Y242" s="99">
        <v>4</v>
      </c>
      <c r="Z242" s="99">
        <v>4</v>
      </c>
      <c r="AA242" s="99">
        <v>4</v>
      </c>
      <c r="AB242" s="99">
        <v>4</v>
      </c>
      <c r="AC242" s="99">
        <v>4</v>
      </c>
      <c r="AD242" s="99">
        <v>4</v>
      </c>
      <c r="AE242" s="103">
        <v>4</v>
      </c>
      <c r="AF242" s="103">
        <v>4</v>
      </c>
      <c r="AG242" s="103">
        <v>4</v>
      </c>
      <c r="AH242" s="103">
        <v>4</v>
      </c>
      <c r="AI242" s="103">
        <v>4</v>
      </c>
      <c r="AJ242" s="103">
        <v>4</v>
      </c>
      <c r="AK242" s="103">
        <v>4</v>
      </c>
      <c r="AL242" s="103">
        <v>4</v>
      </c>
      <c r="AM242" s="103">
        <v>4</v>
      </c>
      <c r="AN242" s="103">
        <v>4</v>
      </c>
      <c r="AO242" s="103">
        <v>4</v>
      </c>
      <c r="AP242" s="103">
        <v>4</v>
      </c>
      <c r="AQ242" s="103">
        <v>4</v>
      </c>
      <c r="AR242" s="103">
        <v>4</v>
      </c>
      <c r="AS242" s="77">
        <v>4</v>
      </c>
      <c r="AT242" s="77">
        <v>4</v>
      </c>
      <c r="AU242" s="105">
        <v>4</v>
      </c>
    </row>
    <row r="243" spans="1:47" ht="24">
      <c r="A243" s="73">
        <v>242</v>
      </c>
      <c r="B243" s="71" t="s">
        <v>218</v>
      </c>
      <c r="C243" s="71">
        <v>2</v>
      </c>
      <c r="D243" s="71" t="s">
        <v>114</v>
      </c>
      <c r="E243" s="71" t="s">
        <v>209</v>
      </c>
      <c r="F243" s="71">
        <v>1</v>
      </c>
      <c r="G243" s="71">
        <v>1</v>
      </c>
      <c r="H243" s="71">
        <v>1</v>
      </c>
      <c r="I243" s="71">
        <v>1</v>
      </c>
      <c r="J243" s="71">
        <v>0</v>
      </c>
      <c r="K243" s="71">
        <v>1</v>
      </c>
      <c r="L243" s="71">
        <v>0</v>
      </c>
      <c r="M243" s="71">
        <v>0</v>
      </c>
      <c r="N243" s="71">
        <v>0</v>
      </c>
      <c r="O243" s="71">
        <v>0</v>
      </c>
      <c r="P243" s="71">
        <v>0</v>
      </c>
      <c r="Q243" s="71">
        <v>0</v>
      </c>
      <c r="R243" s="71">
        <v>0</v>
      </c>
      <c r="S243" s="71">
        <v>0</v>
      </c>
      <c r="T243" s="75">
        <v>4</v>
      </c>
      <c r="U243" s="75">
        <v>4</v>
      </c>
      <c r="V243" s="75">
        <v>4</v>
      </c>
      <c r="W243" s="101">
        <v>4</v>
      </c>
      <c r="X243" s="101">
        <v>4</v>
      </c>
      <c r="Y243" s="99">
        <v>5</v>
      </c>
      <c r="Z243" s="99">
        <v>5</v>
      </c>
      <c r="AA243" s="99">
        <v>5</v>
      </c>
      <c r="AB243" s="99">
        <v>5</v>
      </c>
      <c r="AC243" s="99">
        <v>5</v>
      </c>
      <c r="AD243" s="99">
        <v>5</v>
      </c>
      <c r="AE243" s="103">
        <v>5</v>
      </c>
      <c r="AF243" s="103">
        <v>5</v>
      </c>
      <c r="AG243" s="103">
        <v>4</v>
      </c>
      <c r="AH243" s="103">
        <v>4</v>
      </c>
      <c r="AI243" s="103">
        <v>4</v>
      </c>
      <c r="AJ243" s="103">
        <v>5</v>
      </c>
      <c r="AK243" s="103">
        <v>5</v>
      </c>
      <c r="AL243" s="103">
        <v>4</v>
      </c>
      <c r="AM243" s="103">
        <v>3</v>
      </c>
      <c r="AN243" s="103">
        <v>4</v>
      </c>
      <c r="AO243" s="103">
        <v>5</v>
      </c>
      <c r="AP243" s="103">
        <v>4</v>
      </c>
      <c r="AQ243" s="103">
        <v>4</v>
      </c>
      <c r="AR243" s="103">
        <v>4</v>
      </c>
      <c r="AS243" s="77">
        <v>4</v>
      </c>
      <c r="AT243" s="77">
        <v>4</v>
      </c>
      <c r="AU243" s="105">
        <v>5</v>
      </c>
    </row>
    <row r="244" spans="1:47" ht="24">
      <c r="A244" s="73">
        <v>243</v>
      </c>
      <c r="B244" s="71" t="s">
        <v>218</v>
      </c>
      <c r="C244" s="71">
        <v>2</v>
      </c>
      <c r="D244" s="71" t="s">
        <v>84</v>
      </c>
      <c r="E244" s="71" t="s">
        <v>84</v>
      </c>
      <c r="F244" s="71">
        <v>1</v>
      </c>
      <c r="G244" s="71">
        <v>1</v>
      </c>
      <c r="H244" s="71">
        <v>1</v>
      </c>
      <c r="I244" s="71">
        <v>1</v>
      </c>
      <c r="J244" s="71">
        <v>0</v>
      </c>
      <c r="K244" s="71">
        <v>0</v>
      </c>
      <c r="L244" s="71">
        <v>1</v>
      </c>
      <c r="M244" s="71">
        <v>0</v>
      </c>
      <c r="N244" s="71">
        <v>0</v>
      </c>
      <c r="O244" s="71">
        <v>0</v>
      </c>
      <c r="P244" s="71">
        <v>0</v>
      </c>
      <c r="Q244" s="71">
        <v>0</v>
      </c>
      <c r="R244" s="71">
        <v>0</v>
      </c>
      <c r="S244" s="71">
        <v>0</v>
      </c>
      <c r="T244" s="75">
        <v>5</v>
      </c>
      <c r="U244" s="75">
        <v>5</v>
      </c>
      <c r="V244" s="75">
        <v>5</v>
      </c>
      <c r="W244" s="101">
        <v>5</v>
      </c>
      <c r="X244" s="101">
        <v>5</v>
      </c>
      <c r="Y244" s="99">
        <v>5</v>
      </c>
      <c r="Z244" s="99">
        <v>5</v>
      </c>
      <c r="AA244" s="99">
        <v>5</v>
      </c>
      <c r="AB244" s="99">
        <v>5</v>
      </c>
      <c r="AC244" s="99">
        <v>5</v>
      </c>
      <c r="AD244" s="99">
        <v>5</v>
      </c>
      <c r="AE244" s="103">
        <v>5</v>
      </c>
      <c r="AF244" s="103">
        <v>5</v>
      </c>
      <c r="AG244" s="103">
        <v>5</v>
      </c>
      <c r="AH244" s="103">
        <v>5</v>
      </c>
      <c r="AI244" s="103">
        <v>5</v>
      </c>
      <c r="AJ244" s="103">
        <v>5</v>
      </c>
      <c r="AK244" s="103">
        <v>5</v>
      </c>
      <c r="AL244" s="103">
        <v>5</v>
      </c>
      <c r="AM244" s="103">
        <v>5</v>
      </c>
      <c r="AN244" s="103">
        <v>5</v>
      </c>
      <c r="AO244" s="103">
        <v>5</v>
      </c>
      <c r="AP244" s="103">
        <v>5</v>
      </c>
      <c r="AQ244" s="103">
        <v>5</v>
      </c>
      <c r="AR244" s="103">
        <v>5</v>
      </c>
      <c r="AS244" s="77">
        <v>5</v>
      </c>
      <c r="AT244" s="77">
        <v>5</v>
      </c>
      <c r="AU244" s="105">
        <v>5</v>
      </c>
    </row>
    <row r="245" spans="1:47" ht="24">
      <c r="A245" s="73">
        <v>244</v>
      </c>
      <c r="B245" s="71" t="s">
        <v>218</v>
      </c>
      <c r="C245" s="71">
        <v>1</v>
      </c>
      <c r="D245" s="71" t="s">
        <v>67</v>
      </c>
      <c r="E245" s="71" t="s">
        <v>210</v>
      </c>
      <c r="F245" s="71">
        <v>0</v>
      </c>
      <c r="G245" s="71">
        <v>1</v>
      </c>
      <c r="H245" s="71">
        <v>0</v>
      </c>
      <c r="I245" s="71">
        <v>1</v>
      </c>
      <c r="J245" s="71">
        <v>1</v>
      </c>
      <c r="K245" s="71">
        <v>0</v>
      </c>
      <c r="L245" s="71">
        <v>1</v>
      </c>
      <c r="M245" s="71">
        <v>0</v>
      </c>
      <c r="N245" s="71">
        <v>0</v>
      </c>
      <c r="O245" s="71">
        <v>0</v>
      </c>
      <c r="P245" s="71">
        <v>0</v>
      </c>
      <c r="Q245" s="71">
        <v>0</v>
      </c>
      <c r="R245" s="71">
        <v>0</v>
      </c>
      <c r="S245" s="71">
        <v>0</v>
      </c>
      <c r="T245" s="75">
        <v>5</v>
      </c>
      <c r="U245" s="75">
        <v>5</v>
      </c>
      <c r="V245" s="75">
        <v>5</v>
      </c>
      <c r="W245" s="101">
        <v>5</v>
      </c>
      <c r="X245" s="101">
        <v>5</v>
      </c>
      <c r="Y245" s="99">
        <v>5</v>
      </c>
      <c r="Z245" s="99">
        <v>5</v>
      </c>
      <c r="AA245" s="99">
        <v>5</v>
      </c>
      <c r="AB245" s="99">
        <v>5</v>
      </c>
      <c r="AC245" s="99">
        <v>5</v>
      </c>
      <c r="AD245" s="99">
        <v>5</v>
      </c>
      <c r="AE245" s="103">
        <v>5</v>
      </c>
      <c r="AF245" s="103">
        <v>5</v>
      </c>
      <c r="AG245" s="103">
        <v>5</v>
      </c>
      <c r="AH245" s="103">
        <v>5</v>
      </c>
      <c r="AI245" s="103">
        <v>5</v>
      </c>
      <c r="AJ245" s="103">
        <v>5</v>
      </c>
      <c r="AK245" s="103">
        <v>5</v>
      </c>
      <c r="AL245" s="103">
        <v>5</v>
      </c>
      <c r="AM245" s="103">
        <v>5</v>
      </c>
      <c r="AN245" s="103">
        <v>5</v>
      </c>
      <c r="AO245" s="103">
        <v>5</v>
      </c>
      <c r="AP245" s="103">
        <v>5</v>
      </c>
      <c r="AQ245" s="103">
        <v>5</v>
      </c>
      <c r="AR245" s="103">
        <v>5</v>
      </c>
      <c r="AS245" s="77">
        <v>5</v>
      </c>
      <c r="AT245" s="77">
        <v>5</v>
      </c>
      <c r="AU245" s="105">
        <v>5</v>
      </c>
    </row>
    <row r="246" spans="1:47" ht="24">
      <c r="A246" s="73">
        <v>245</v>
      </c>
      <c r="B246" s="71" t="s">
        <v>217</v>
      </c>
      <c r="C246" s="71">
        <v>2</v>
      </c>
      <c r="D246" s="71" t="s">
        <v>74</v>
      </c>
      <c r="E246" s="71" t="s">
        <v>104</v>
      </c>
      <c r="F246" s="71">
        <v>0</v>
      </c>
      <c r="G246" s="71">
        <v>1</v>
      </c>
      <c r="H246" s="71">
        <v>0</v>
      </c>
      <c r="I246" s="71">
        <v>0</v>
      </c>
      <c r="J246" s="71">
        <v>0</v>
      </c>
      <c r="K246" s="71">
        <v>1</v>
      </c>
      <c r="L246" s="71">
        <v>0</v>
      </c>
      <c r="M246" s="71">
        <v>0</v>
      </c>
      <c r="N246" s="71">
        <v>0</v>
      </c>
      <c r="O246" s="71">
        <v>0</v>
      </c>
      <c r="P246" s="71">
        <v>0</v>
      </c>
      <c r="Q246" s="71">
        <v>0</v>
      </c>
      <c r="R246" s="71">
        <v>0</v>
      </c>
      <c r="S246" s="71">
        <v>0</v>
      </c>
      <c r="T246" s="75">
        <v>4</v>
      </c>
      <c r="U246" s="75">
        <v>4</v>
      </c>
      <c r="V246" s="75">
        <v>4</v>
      </c>
      <c r="W246" s="101">
        <v>4</v>
      </c>
      <c r="X246" s="101">
        <v>4</v>
      </c>
      <c r="Y246" s="99">
        <v>4</v>
      </c>
      <c r="Z246" s="99">
        <v>4</v>
      </c>
      <c r="AA246" s="99">
        <v>4</v>
      </c>
      <c r="AB246" s="99">
        <v>4</v>
      </c>
      <c r="AC246" s="99">
        <v>4</v>
      </c>
      <c r="AD246" s="99">
        <v>4</v>
      </c>
      <c r="AE246" s="103">
        <v>5</v>
      </c>
      <c r="AF246" s="103">
        <v>5</v>
      </c>
      <c r="AG246" s="103">
        <v>4</v>
      </c>
      <c r="AH246" s="103">
        <v>4</v>
      </c>
      <c r="AI246" s="103">
        <v>4</v>
      </c>
      <c r="AJ246" s="103">
        <v>4</v>
      </c>
      <c r="AK246" s="103">
        <v>4</v>
      </c>
      <c r="AL246" s="103">
        <v>4</v>
      </c>
      <c r="AM246" s="103">
        <v>5</v>
      </c>
      <c r="AN246" s="103">
        <v>4</v>
      </c>
      <c r="AO246" s="103">
        <v>3</v>
      </c>
      <c r="AP246" s="103">
        <v>4</v>
      </c>
      <c r="AQ246" s="103">
        <v>4</v>
      </c>
      <c r="AR246" s="103">
        <v>4</v>
      </c>
      <c r="AS246" s="77">
        <v>3</v>
      </c>
      <c r="AT246" s="77">
        <v>3</v>
      </c>
      <c r="AU246" s="105">
        <v>4</v>
      </c>
    </row>
    <row r="247" spans="1:47" ht="24">
      <c r="A247" s="73">
        <v>246</v>
      </c>
      <c r="B247" s="71" t="s">
        <v>212</v>
      </c>
      <c r="C247" s="71">
        <v>2</v>
      </c>
      <c r="D247" s="71" t="s">
        <v>67</v>
      </c>
      <c r="E247" s="71" t="s">
        <v>68</v>
      </c>
      <c r="F247" s="71">
        <v>1</v>
      </c>
      <c r="G247" s="71">
        <v>0</v>
      </c>
      <c r="H247" s="71">
        <v>1</v>
      </c>
      <c r="I247" s="71">
        <v>0</v>
      </c>
      <c r="J247" s="71">
        <v>1</v>
      </c>
      <c r="K247" s="71">
        <v>0</v>
      </c>
      <c r="L247" s="71">
        <v>1</v>
      </c>
      <c r="M247" s="71">
        <v>0</v>
      </c>
      <c r="N247" s="71">
        <v>0</v>
      </c>
      <c r="O247" s="71">
        <v>0</v>
      </c>
      <c r="P247" s="71">
        <v>0</v>
      </c>
      <c r="Q247" s="71">
        <v>0</v>
      </c>
      <c r="R247" s="71">
        <v>0</v>
      </c>
      <c r="S247" s="71">
        <v>0</v>
      </c>
      <c r="T247" s="75">
        <v>4</v>
      </c>
      <c r="U247" s="75">
        <v>4</v>
      </c>
      <c r="V247" s="75">
        <v>5</v>
      </c>
      <c r="W247" s="101">
        <v>4</v>
      </c>
      <c r="X247" s="101">
        <v>4</v>
      </c>
      <c r="Y247" s="99">
        <v>4</v>
      </c>
      <c r="Z247" s="99">
        <v>4</v>
      </c>
      <c r="AA247" s="99">
        <v>4</v>
      </c>
      <c r="AB247" s="99">
        <v>5</v>
      </c>
      <c r="AC247" s="99">
        <v>4</v>
      </c>
      <c r="AD247" s="99">
        <v>3</v>
      </c>
      <c r="AE247" s="103">
        <v>4</v>
      </c>
      <c r="AF247" s="103">
        <v>4</v>
      </c>
      <c r="AG247" s="103">
        <v>4</v>
      </c>
      <c r="AH247" s="103">
        <v>4</v>
      </c>
      <c r="AI247" s="103">
        <v>4</v>
      </c>
      <c r="AJ247" s="103">
        <v>4</v>
      </c>
      <c r="AK247" s="103">
        <v>4</v>
      </c>
      <c r="AL247" s="103">
        <v>4</v>
      </c>
      <c r="AM247" s="103">
        <v>4</v>
      </c>
      <c r="AN247" s="103">
        <v>4</v>
      </c>
      <c r="AO247" s="103">
        <v>5</v>
      </c>
      <c r="AP247" s="103">
        <v>4</v>
      </c>
      <c r="AQ247" s="103">
        <v>4</v>
      </c>
      <c r="AR247" s="103">
        <v>4</v>
      </c>
      <c r="AS247" s="77">
        <v>4</v>
      </c>
      <c r="AT247" s="77">
        <v>4</v>
      </c>
      <c r="AU247" s="105">
        <v>4</v>
      </c>
    </row>
    <row r="248" spans="1:47" ht="24">
      <c r="A248" s="73">
        <v>247</v>
      </c>
      <c r="B248" s="71" t="s">
        <v>212</v>
      </c>
      <c r="C248" s="71">
        <v>2</v>
      </c>
      <c r="D248" s="71" t="s">
        <v>74</v>
      </c>
      <c r="E248" s="71" t="s">
        <v>77</v>
      </c>
      <c r="F248" s="71">
        <v>0</v>
      </c>
      <c r="G248" s="71">
        <v>1</v>
      </c>
      <c r="H248" s="71">
        <v>1</v>
      </c>
      <c r="I248" s="71">
        <v>1</v>
      </c>
      <c r="J248" s="71">
        <v>0</v>
      </c>
      <c r="K248" s="71">
        <v>1</v>
      </c>
      <c r="L248" s="71">
        <v>0</v>
      </c>
      <c r="M248" s="71">
        <v>0</v>
      </c>
      <c r="N248" s="71">
        <v>0</v>
      </c>
      <c r="O248" s="71">
        <v>0</v>
      </c>
      <c r="P248" s="71">
        <v>0</v>
      </c>
      <c r="Q248" s="71">
        <v>0</v>
      </c>
      <c r="R248" s="71">
        <v>0</v>
      </c>
      <c r="S248" s="71">
        <v>0</v>
      </c>
      <c r="T248" s="75">
        <v>5</v>
      </c>
      <c r="U248" s="75">
        <v>4</v>
      </c>
      <c r="V248" s="75">
        <v>4</v>
      </c>
      <c r="W248" s="101">
        <v>5</v>
      </c>
      <c r="X248" s="101">
        <v>5</v>
      </c>
      <c r="Y248" s="99">
        <v>5</v>
      </c>
      <c r="Z248" s="99">
        <v>5</v>
      </c>
      <c r="AA248" s="99">
        <v>5</v>
      </c>
      <c r="AB248" s="99">
        <v>5</v>
      </c>
      <c r="AC248" s="99">
        <v>5</v>
      </c>
      <c r="AD248" s="99">
        <v>5</v>
      </c>
      <c r="AE248" s="103">
        <v>4</v>
      </c>
      <c r="AF248" s="103">
        <v>5</v>
      </c>
      <c r="AG248" s="103">
        <v>5</v>
      </c>
      <c r="AH248" s="103">
        <v>5</v>
      </c>
      <c r="AI248" s="103">
        <v>5</v>
      </c>
      <c r="AJ248" s="103">
        <v>5</v>
      </c>
      <c r="AK248" s="103">
        <v>5</v>
      </c>
      <c r="AL248" s="103">
        <v>5</v>
      </c>
      <c r="AM248" s="103">
        <v>5</v>
      </c>
      <c r="AN248" s="103">
        <v>5</v>
      </c>
      <c r="AO248" s="103">
        <v>5</v>
      </c>
      <c r="AP248" s="103">
        <v>5</v>
      </c>
      <c r="AQ248" s="103">
        <v>5</v>
      </c>
      <c r="AR248" s="103">
        <v>5</v>
      </c>
      <c r="AS248" s="77">
        <v>3</v>
      </c>
      <c r="AT248" s="77">
        <v>4</v>
      </c>
      <c r="AU248" s="105">
        <v>5</v>
      </c>
    </row>
    <row r="249" spans="1:47" ht="24">
      <c r="A249" s="73">
        <v>248</v>
      </c>
      <c r="B249" s="71" t="s">
        <v>212</v>
      </c>
      <c r="C249" s="71">
        <v>2</v>
      </c>
      <c r="D249" s="71" t="s">
        <v>104</v>
      </c>
      <c r="E249" s="71" t="s">
        <v>104</v>
      </c>
      <c r="F249" s="71">
        <v>0</v>
      </c>
      <c r="G249" s="71">
        <v>1</v>
      </c>
      <c r="H249" s="71">
        <v>0</v>
      </c>
      <c r="I249" s="71">
        <v>1</v>
      </c>
      <c r="J249" s="71">
        <v>1</v>
      </c>
      <c r="K249" s="71">
        <v>0</v>
      </c>
      <c r="L249" s="71">
        <v>0</v>
      </c>
      <c r="M249" s="71">
        <v>0</v>
      </c>
      <c r="N249" s="71">
        <v>0</v>
      </c>
      <c r="O249" s="71">
        <v>0</v>
      </c>
      <c r="P249" s="71">
        <v>1</v>
      </c>
      <c r="Q249" s="71">
        <v>0</v>
      </c>
      <c r="R249" s="71">
        <v>0</v>
      </c>
      <c r="S249" s="71">
        <v>0</v>
      </c>
      <c r="T249" s="75">
        <v>4</v>
      </c>
      <c r="U249" s="75">
        <v>4</v>
      </c>
      <c r="V249" s="75">
        <v>3</v>
      </c>
      <c r="W249" s="101">
        <v>4</v>
      </c>
      <c r="X249" s="101">
        <v>5</v>
      </c>
      <c r="Y249" s="99">
        <v>5</v>
      </c>
      <c r="Z249" s="99">
        <v>5</v>
      </c>
      <c r="AA249" s="99">
        <v>5</v>
      </c>
      <c r="AB249" s="99">
        <v>5</v>
      </c>
      <c r="AC249" s="99">
        <v>5</v>
      </c>
      <c r="AD249" s="99">
        <v>5</v>
      </c>
      <c r="AE249" s="103">
        <v>4</v>
      </c>
      <c r="AF249" s="103">
        <v>4</v>
      </c>
      <c r="AG249" s="103">
        <v>4</v>
      </c>
      <c r="AH249" s="103">
        <v>4</v>
      </c>
      <c r="AI249" s="103">
        <v>4</v>
      </c>
      <c r="AJ249" s="103">
        <v>4</v>
      </c>
      <c r="AK249" s="103">
        <v>4</v>
      </c>
      <c r="AL249" s="103">
        <v>5</v>
      </c>
      <c r="AM249" s="103">
        <v>5</v>
      </c>
      <c r="AN249" s="103">
        <v>5</v>
      </c>
      <c r="AO249" s="103">
        <v>4</v>
      </c>
      <c r="AP249" s="103">
        <v>4</v>
      </c>
      <c r="AQ249" s="103">
        <v>4</v>
      </c>
      <c r="AR249" s="103">
        <v>4</v>
      </c>
      <c r="AS249" s="77">
        <v>3</v>
      </c>
      <c r="AT249" s="77">
        <v>4</v>
      </c>
      <c r="AU249" s="105">
        <v>4</v>
      </c>
    </row>
    <row r="250" spans="1:47" ht="24">
      <c r="A250" s="73">
        <v>249</v>
      </c>
      <c r="B250" s="71" t="s">
        <v>218</v>
      </c>
      <c r="C250" s="71">
        <v>2</v>
      </c>
      <c r="D250" s="71" t="s">
        <v>67</v>
      </c>
      <c r="E250" s="71" t="s">
        <v>68</v>
      </c>
      <c r="F250" s="71">
        <v>1</v>
      </c>
      <c r="G250" s="71">
        <v>0</v>
      </c>
      <c r="H250" s="71">
        <v>1</v>
      </c>
      <c r="I250" s="71">
        <v>1</v>
      </c>
      <c r="J250" s="71">
        <v>1</v>
      </c>
      <c r="K250" s="71">
        <v>0</v>
      </c>
      <c r="L250" s="71">
        <v>0</v>
      </c>
      <c r="M250" s="71">
        <v>0</v>
      </c>
      <c r="N250" s="71">
        <v>0</v>
      </c>
      <c r="O250" s="71">
        <v>0</v>
      </c>
      <c r="P250" s="71">
        <v>0</v>
      </c>
      <c r="Q250" s="71">
        <v>0</v>
      </c>
      <c r="R250" s="71">
        <v>0</v>
      </c>
      <c r="S250" s="71">
        <v>0</v>
      </c>
      <c r="T250" s="75">
        <v>4</v>
      </c>
      <c r="U250" s="75">
        <v>4</v>
      </c>
      <c r="V250" s="75">
        <v>4</v>
      </c>
      <c r="W250" s="101">
        <v>4</v>
      </c>
      <c r="X250" s="101">
        <v>4</v>
      </c>
      <c r="Y250" s="99">
        <v>5</v>
      </c>
      <c r="Z250" s="99">
        <v>4</v>
      </c>
      <c r="AA250" s="99">
        <v>5</v>
      </c>
      <c r="AB250" s="99">
        <v>5</v>
      </c>
      <c r="AC250" s="99">
        <v>5</v>
      </c>
      <c r="AD250" s="99">
        <v>5</v>
      </c>
      <c r="AE250" s="103">
        <v>5</v>
      </c>
      <c r="AF250" s="103">
        <v>5</v>
      </c>
      <c r="AG250" s="103">
        <v>4</v>
      </c>
      <c r="AH250" s="103">
        <v>4</v>
      </c>
      <c r="AI250" s="103">
        <v>4</v>
      </c>
      <c r="AJ250" s="103">
        <v>5</v>
      </c>
      <c r="AK250" s="103">
        <v>4</v>
      </c>
      <c r="AL250" s="103">
        <v>4</v>
      </c>
      <c r="AM250" s="103">
        <v>4</v>
      </c>
      <c r="AN250" s="103">
        <v>4</v>
      </c>
      <c r="AO250" s="103">
        <v>4</v>
      </c>
      <c r="AP250" s="103">
        <v>4</v>
      </c>
      <c r="AQ250" s="103">
        <v>4</v>
      </c>
      <c r="AR250" s="103">
        <v>4</v>
      </c>
      <c r="AS250" s="77">
        <v>4</v>
      </c>
      <c r="AT250" s="77">
        <v>4</v>
      </c>
      <c r="AU250" s="105">
        <v>4</v>
      </c>
    </row>
    <row r="251" spans="1:47" ht="24">
      <c r="A251" s="73">
        <v>250</v>
      </c>
      <c r="B251" s="71" t="s">
        <v>218</v>
      </c>
      <c r="C251" s="71">
        <v>2</v>
      </c>
      <c r="D251" s="71" t="s">
        <v>67</v>
      </c>
      <c r="E251" s="71" t="s">
        <v>83</v>
      </c>
      <c r="F251" s="71">
        <v>0</v>
      </c>
      <c r="G251" s="71">
        <v>0</v>
      </c>
      <c r="H251" s="71">
        <v>1</v>
      </c>
      <c r="I251" s="71">
        <v>0</v>
      </c>
      <c r="J251" s="71">
        <v>1</v>
      </c>
      <c r="K251" s="71">
        <v>0</v>
      </c>
      <c r="L251" s="71">
        <v>0</v>
      </c>
      <c r="M251" s="71">
        <v>0</v>
      </c>
      <c r="N251" s="71">
        <v>0</v>
      </c>
      <c r="O251" s="71">
        <v>0</v>
      </c>
      <c r="P251" s="71">
        <v>0</v>
      </c>
      <c r="Q251" s="71">
        <v>0</v>
      </c>
      <c r="R251" s="71">
        <v>0</v>
      </c>
      <c r="S251" s="71">
        <v>0</v>
      </c>
      <c r="T251" s="75">
        <v>4</v>
      </c>
      <c r="U251" s="75">
        <v>4</v>
      </c>
      <c r="V251" s="75">
        <v>4</v>
      </c>
      <c r="W251" s="101">
        <v>4</v>
      </c>
      <c r="X251" s="101">
        <v>4</v>
      </c>
      <c r="Y251" s="99">
        <v>4</v>
      </c>
      <c r="Z251" s="99">
        <v>4</v>
      </c>
      <c r="AA251" s="99">
        <v>4</v>
      </c>
      <c r="AB251" s="99">
        <v>4</v>
      </c>
      <c r="AC251" s="99">
        <v>4</v>
      </c>
      <c r="AD251" s="99">
        <v>4</v>
      </c>
      <c r="AE251" s="103">
        <v>4</v>
      </c>
      <c r="AF251" s="103">
        <v>4</v>
      </c>
      <c r="AG251" s="103">
        <v>4</v>
      </c>
      <c r="AH251" s="103">
        <v>4</v>
      </c>
      <c r="AI251" s="103">
        <v>4</v>
      </c>
      <c r="AJ251" s="103">
        <v>4</v>
      </c>
      <c r="AK251" s="103">
        <v>4</v>
      </c>
      <c r="AL251" s="103">
        <v>4</v>
      </c>
      <c r="AM251" s="103">
        <v>4</v>
      </c>
      <c r="AN251" s="103">
        <v>4</v>
      </c>
      <c r="AO251" s="103">
        <v>4</v>
      </c>
      <c r="AP251" s="103">
        <v>4</v>
      </c>
      <c r="AQ251" s="103">
        <v>4</v>
      </c>
      <c r="AR251" s="103">
        <v>4</v>
      </c>
      <c r="AS251" s="77">
        <v>4</v>
      </c>
      <c r="AT251" s="77">
        <v>4</v>
      </c>
      <c r="AU251" s="105">
        <v>5</v>
      </c>
    </row>
    <row r="252" spans="1:47" ht="24">
      <c r="A252" s="73">
        <v>251</v>
      </c>
      <c r="B252" s="71" t="s">
        <v>212</v>
      </c>
      <c r="C252" s="71">
        <v>1</v>
      </c>
      <c r="D252" s="71" t="s">
        <v>67</v>
      </c>
      <c r="E252" s="71" t="s">
        <v>210</v>
      </c>
      <c r="F252" s="71">
        <v>0</v>
      </c>
      <c r="G252" s="71">
        <v>1</v>
      </c>
      <c r="H252" s="71">
        <v>0</v>
      </c>
      <c r="I252" s="71">
        <v>1</v>
      </c>
      <c r="J252" s="71">
        <v>0</v>
      </c>
      <c r="K252" s="71">
        <v>0</v>
      </c>
      <c r="L252" s="71">
        <v>1</v>
      </c>
      <c r="M252" s="71">
        <v>0</v>
      </c>
      <c r="N252" s="71">
        <v>0</v>
      </c>
      <c r="O252" s="71">
        <v>0</v>
      </c>
      <c r="P252" s="71">
        <v>0</v>
      </c>
      <c r="Q252" s="71">
        <v>0</v>
      </c>
      <c r="R252" s="71">
        <v>0</v>
      </c>
      <c r="S252" s="71">
        <v>0</v>
      </c>
      <c r="T252" s="75">
        <v>5</v>
      </c>
      <c r="U252" s="75">
        <v>4</v>
      </c>
      <c r="V252" s="75">
        <v>4</v>
      </c>
      <c r="W252" s="101">
        <v>5</v>
      </c>
      <c r="X252" s="101">
        <v>5</v>
      </c>
      <c r="Y252" s="99">
        <v>4</v>
      </c>
      <c r="Z252" s="99">
        <v>4</v>
      </c>
      <c r="AA252" s="99">
        <v>4</v>
      </c>
      <c r="AB252" s="99">
        <v>4</v>
      </c>
      <c r="AC252" s="99">
        <v>4</v>
      </c>
      <c r="AD252" s="99">
        <v>4</v>
      </c>
      <c r="AE252" s="103">
        <v>5</v>
      </c>
      <c r="AF252" s="103">
        <v>4</v>
      </c>
      <c r="AG252" s="103">
        <v>3</v>
      </c>
      <c r="AH252" s="103">
        <v>4</v>
      </c>
      <c r="AI252" s="103">
        <v>4</v>
      </c>
      <c r="AJ252" s="103">
        <v>4</v>
      </c>
      <c r="AK252" s="103">
        <v>4</v>
      </c>
      <c r="AL252" s="103">
        <v>4</v>
      </c>
      <c r="AM252" s="103">
        <v>4</v>
      </c>
      <c r="AN252" s="103">
        <v>4</v>
      </c>
      <c r="AO252" s="103">
        <v>4</v>
      </c>
      <c r="AP252" s="103">
        <v>4</v>
      </c>
      <c r="AQ252" s="103">
        <v>4</v>
      </c>
      <c r="AR252" s="103">
        <v>4</v>
      </c>
      <c r="AS252" s="77">
        <v>4</v>
      </c>
      <c r="AT252" s="77">
        <v>4</v>
      </c>
      <c r="AU252" s="105">
        <v>4</v>
      </c>
    </row>
    <row r="253" spans="1:47" ht="24">
      <c r="A253" s="73">
        <v>252</v>
      </c>
      <c r="B253" s="71" t="s">
        <v>212</v>
      </c>
      <c r="C253" s="71">
        <v>2</v>
      </c>
      <c r="D253" s="71" t="s">
        <v>67</v>
      </c>
      <c r="E253" s="71" t="s">
        <v>97</v>
      </c>
      <c r="F253" s="71">
        <v>0</v>
      </c>
      <c r="G253" s="71">
        <v>0</v>
      </c>
      <c r="H253" s="71">
        <v>1</v>
      </c>
      <c r="I253" s="71">
        <v>0</v>
      </c>
      <c r="J253" s="71">
        <v>1</v>
      </c>
      <c r="K253" s="71">
        <v>0</v>
      </c>
      <c r="L253" s="71">
        <v>0</v>
      </c>
      <c r="M253" s="71">
        <v>0</v>
      </c>
      <c r="N253" s="71">
        <v>0</v>
      </c>
      <c r="O253" s="71">
        <v>0</v>
      </c>
      <c r="P253" s="71">
        <v>0</v>
      </c>
      <c r="Q253" s="71">
        <v>0</v>
      </c>
      <c r="R253" s="71">
        <v>0</v>
      </c>
      <c r="S253" s="71">
        <v>0</v>
      </c>
      <c r="T253" s="75">
        <v>4</v>
      </c>
      <c r="U253" s="75">
        <v>4</v>
      </c>
      <c r="V253" s="75">
        <v>4</v>
      </c>
      <c r="W253" s="101">
        <v>4</v>
      </c>
      <c r="X253" s="101">
        <v>4</v>
      </c>
      <c r="Y253" s="99">
        <v>4</v>
      </c>
      <c r="Z253" s="99">
        <v>4</v>
      </c>
      <c r="AA253" s="99">
        <v>4</v>
      </c>
      <c r="AB253" s="99">
        <v>4</v>
      </c>
      <c r="AC253" s="99">
        <v>4</v>
      </c>
      <c r="AD253" s="99">
        <v>4</v>
      </c>
      <c r="AE253" s="103">
        <v>4</v>
      </c>
      <c r="AF253" s="103">
        <v>4</v>
      </c>
      <c r="AG253" s="103">
        <v>4</v>
      </c>
      <c r="AH253" s="103">
        <v>4</v>
      </c>
      <c r="AI253" s="103">
        <v>4</v>
      </c>
      <c r="AJ253" s="103">
        <v>4</v>
      </c>
      <c r="AK253" s="103">
        <v>4</v>
      </c>
      <c r="AL253" s="103">
        <v>4</v>
      </c>
      <c r="AM253" s="103">
        <v>4</v>
      </c>
      <c r="AN253" s="103">
        <v>4</v>
      </c>
      <c r="AO253" s="103">
        <v>4</v>
      </c>
      <c r="AP253" s="103">
        <v>4</v>
      </c>
      <c r="AQ253" s="103">
        <v>4</v>
      </c>
      <c r="AR253" s="103">
        <v>4</v>
      </c>
      <c r="AS253" s="77">
        <v>4</v>
      </c>
      <c r="AT253" s="77">
        <v>4</v>
      </c>
      <c r="AU253" s="105">
        <v>4</v>
      </c>
    </row>
    <row r="254" spans="1:47" ht="24">
      <c r="A254" s="73">
        <v>253</v>
      </c>
      <c r="B254" s="71" t="s">
        <v>218</v>
      </c>
      <c r="C254" s="71">
        <v>1</v>
      </c>
      <c r="D254" s="71" t="s">
        <v>67</v>
      </c>
      <c r="E254" s="71" t="s">
        <v>68</v>
      </c>
      <c r="F254" s="71">
        <v>0</v>
      </c>
      <c r="G254" s="71">
        <v>1</v>
      </c>
      <c r="H254" s="71">
        <v>1</v>
      </c>
      <c r="I254" s="71">
        <v>0</v>
      </c>
      <c r="J254" s="71">
        <v>0</v>
      </c>
      <c r="K254" s="71">
        <v>0</v>
      </c>
      <c r="L254" s="71">
        <v>1</v>
      </c>
      <c r="M254" s="71">
        <v>0</v>
      </c>
      <c r="N254" s="71">
        <v>0</v>
      </c>
      <c r="O254" s="71">
        <v>0</v>
      </c>
      <c r="P254" s="71">
        <v>1</v>
      </c>
      <c r="Q254" s="71">
        <v>0</v>
      </c>
      <c r="R254" s="71">
        <v>0</v>
      </c>
      <c r="S254" s="71">
        <v>0</v>
      </c>
      <c r="T254" s="75">
        <v>5</v>
      </c>
      <c r="U254" s="75">
        <v>5</v>
      </c>
      <c r="V254" s="75">
        <v>4</v>
      </c>
      <c r="W254" s="101">
        <v>4</v>
      </c>
      <c r="X254" s="101">
        <v>5</v>
      </c>
      <c r="Y254" s="99">
        <v>5</v>
      </c>
      <c r="Z254" s="99">
        <v>3</v>
      </c>
      <c r="AA254" s="99">
        <v>5</v>
      </c>
      <c r="AB254" s="99">
        <v>5</v>
      </c>
      <c r="AC254" s="99">
        <v>5</v>
      </c>
      <c r="AD254" s="99">
        <v>4</v>
      </c>
      <c r="AE254" s="103">
        <v>5</v>
      </c>
      <c r="AF254" s="103">
        <v>4</v>
      </c>
      <c r="AG254" s="103">
        <v>4</v>
      </c>
      <c r="AH254" s="103">
        <v>4</v>
      </c>
      <c r="AI254" s="103">
        <v>4</v>
      </c>
      <c r="AJ254" s="103">
        <v>4</v>
      </c>
      <c r="AK254" s="103">
        <v>4</v>
      </c>
      <c r="AL254" s="103">
        <v>4</v>
      </c>
      <c r="AM254" s="103">
        <v>4</v>
      </c>
      <c r="AN254" s="103">
        <v>4</v>
      </c>
      <c r="AO254" s="103">
        <v>4</v>
      </c>
      <c r="AP254" s="103">
        <v>4</v>
      </c>
      <c r="AQ254" s="103">
        <v>3</v>
      </c>
      <c r="AR254" s="103">
        <v>3</v>
      </c>
      <c r="AS254" s="77">
        <v>4</v>
      </c>
      <c r="AT254" s="77">
        <v>5</v>
      </c>
      <c r="AU254" s="105">
        <v>5</v>
      </c>
    </row>
    <row r="255" spans="1:47" ht="24">
      <c r="A255" s="73">
        <v>254</v>
      </c>
      <c r="B255" s="71" t="s">
        <v>212</v>
      </c>
      <c r="C255" s="71">
        <v>2</v>
      </c>
      <c r="D255" s="71" t="s">
        <v>67</v>
      </c>
      <c r="E255" s="71" t="s">
        <v>97</v>
      </c>
      <c r="F255" s="71">
        <v>1</v>
      </c>
      <c r="G255" s="71">
        <v>1</v>
      </c>
      <c r="H255" s="71">
        <v>1</v>
      </c>
      <c r="I255" s="71">
        <v>1</v>
      </c>
      <c r="J255" s="71">
        <v>1</v>
      </c>
      <c r="K255" s="71">
        <v>0</v>
      </c>
      <c r="L255" s="71">
        <v>0</v>
      </c>
      <c r="M255" s="71">
        <v>0</v>
      </c>
      <c r="N255" s="71">
        <v>0</v>
      </c>
      <c r="O255" s="71">
        <v>0</v>
      </c>
      <c r="P255" s="71">
        <v>0</v>
      </c>
      <c r="Q255" s="71">
        <v>0</v>
      </c>
      <c r="R255" s="71">
        <v>0</v>
      </c>
      <c r="S255" s="71">
        <v>0</v>
      </c>
      <c r="T255" s="75">
        <v>4</v>
      </c>
      <c r="U255" s="75">
        <v>4</v>
      </c>
      <c r="V255" s="75">
        <v>3</v>
      </c>
      <c r="W255" s="101">
        <v>4</v>
      </c>
      <c r="X255" s="101">
        <v>5</v>
      </c>
      <c r="Y255" s="99">
        <v>5</v>
      </c>
      <c r="Z255" s="99">
        <v>4</v>
      </c>
      <c r="AA255" s="99">
        <v>4</v>
      </c>
      <c r="AB255" s="99">
        <v>4</v>
      </c>
      <c r="AC255" s="99">
        <v>4</v>
      </c>
      <c r="AD255" s="99">
        <v>3</v>
      </c>
      <c r="AE255" s="103">
        <v>4</v>
      </c>
      <c r="AF255" s="103">
        <v>4</v>
      </c>
      <c r="AG255" s="103">
        <v>4</v>
      </c>
      <c r="AH255" s="103">
        <v>4</v>
      </c>
      <c r="AI255" s="103">
        <v>4</v>
      </c>
      <c r="AJ255" s="103">
        <v>4</v>
      </c>
      <c r="AK255" s="103">
        <v>4</v>
      </c>
      <c r="AL255" s="103">
        <v>4</v>
      </c>
      <c r="AM255" s="103">
        <v>4</v>
      </c>
      <c r="AN255" s="103">
        <v>4</v>
      </c>
      <c r="AO255" s="103">
        <v>4</v>
      </c>
      <c r="AP255" s="103">
        <v>4</v>
      </c>
      <c r="AQ255" s="103">
        <v>4</v>
      </c>
      <c r="AR255" s="103">
        <v>4</v>
      </c>
      <c r="AS255" s="77">
        <v>4</v>
      </c>
      <c r="AT255" s="77">
        <v>4</v>
      </c>
      <c r="AU255" s="105">
        <v>4</v>
      </c>
    </row>
    <row r="256" spans="1:47" ht="24">
      <c r="A256" s="73">
        <v>255</v>
      </c>
      <c r="B256" s="71" t="s">
        <v>212</v>
      </c>
      <c r="C256" s="71">
        <v>2</v>
      </c>
      <c r="D256" s="71" t="s">
        <v>67</v>
      </c>
      <c r="E256" s="71" t="s">
        <v>97</v>
      </c>
      <c r="F256" s="71">
        <v>1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1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1">
        <v>0</v>
      </c>
      <c r="S256" s="71">
        <v>0</v>
      </c>
      <c r="T256" s="75">
        <v>3</v>
      </c>
      <c r="U256" s="75">
        <v>4</v>
      </c>
      <c r="V256" s="75">
        <v>3</v>
      </c>
      <c r="W256" s="101">
        <v>5</v>
      </c>
      <c r="X256" s="101">
        <v>4</v>
      </c>
      <c r="Y256" s="99">
        <v>4</v>
      </c>
      <c r="Z256" s="99">
        <v>4</v>
      </c>
      <c r="AA256" s="99">
        <v>4</v>
      </c>
      <c r="AB256" s="99">
        <v>5</v>
      </c>
      <c r="AC256" s="99">
        <v>5</v>
      </c>
      <c r="AD256" s="99">
        <v>5</v>
      </c>
      <c r="AE256" s="103">
        <v>4</v>
      </c>
      <c r="AF256" s="103">
        <v>4</v>
      </c>
      <c r="AG256" s="103">
        <v>4</v>
      </c>
      <c r="AH256" s="103">
        <v>5</v>
      </c>
      <c r="AI256" s="103">
        <v>4</v>
      </c>
      <c r="AJ256" s="103">
        <v>4</v>
      </c>
      <c r="AK256" s="103">
        <v>4</v>
      </c>
      <c r="AL256" s="103">
        <v>5</v>
      </c>
      <c r="AM256" s="103">
        <v>4</v>
      </c>
      <c r="AN256" s="103">
        <v>4</v>
      </c>
      <c r="AO256" s="103">
        <v>4</v>
      </c>
      <c r="AP256" s="103">
        <v>4</v>
      </c>
      <c r="AQ256" s="103">
        <v>5</v>
      </c>
      <c r="AR256" s="103">
        <v>5</v>
      </c>
      <c r="AS256" s="77">
        <v>4</v>
      </c>
      <c r="AT256" s="77">
        <v>4</v>
      </c>
      <c r="AU256" s="105">
        <v>4</v>
      </c>
    </row>
    <row r="257" spans="1:47" ht="24">
      <c r="A257" s="73">
        <v>256</v>
      </c>
      <c r="B257" s="71" t="s">
        <v>212</v>
      </c>
      <c r="C257" s="71">
        <v>2</v>
      </c>
      <c r="D257" s="71" t="s">
        <v>67</v>
      </c>
      <c r="E257" s="71" t="s">
        <v>210</v>
      </c>
      <c r="F257" s="71">
        <v>1</v>
      </c>
      <c r="G257" s="71">
        <v>0</v>
      </c>
      <c r="H257" s="71">
        <v>1</v>
      </c>
      <c r="I257" s="71">
        <v>1</v>
      </c>
      <c r="J257" s="71">
        <v>1</v>
      </c>
      <c r="K257" s="71">
        <v>0</v>
      </c>
      <c r="L257" s="71">
        <v>1</v>
      </c>
      <c r="M257" s="71">
        <v>0</v>
      </c>
      <c r="N257" s="71">
        <v>0</v>
      </c>
      <c r="O257" s="71">
        <v>0</v>
      </c>
      <c r="P257" s="71">
        <v>0</v>
      </c>
      <c r="Q257" s="71">
        <v>0</v>
      </c>
      <c r="R257" s="71">
        <v>0</v>
      </c>
      <c r="S257" s="71">
        <v>0</v>
      </c>
      <c r="T257" s="75">
        <v>5</v>
      </c>
      <c r="U257" s="75">
        <v>4</v>
      </c>
      <c r="V257" s="75">
        <v>3</v>
      </c>
      <c r="W257" s="101">
        <v>4</v>
      </c>
      <c r="X257" s="101">
        <v>4</v>
      </c>
      <c r="Y257" s="99">
        <v>4</v>
      </c>
      <c r="Z257" s="99">
        <v>4</v>
      </c>
      <c r="AA257" s="99">
        <v>4</v>
      </c>
      <c r="AB257" s="99">
        <v>4</v>
      </c>
      <c r="AC257" s="99">
        <v>4</v>
      </c>
      <c r="AD257" s="99">
        <v>3</v>
      </c>
      <c r="AE257" s="103">
        <v>4</v>
      </c>
      <c r="AF257" s="103">
        <v>4</v>
      </c>
      <c r="AG257" s="103">
        <v>4</v>
      </c>
      <c r="AH257" s="103">
        <v>4</v>
      </c>
      <c r="AI257" s="103">
        <v>4</v>
      </c>
      <c r="AJ257" s="103">
        <v>4</v>
      </c>
      <c r="AK257" s="103">
        <v>5</v>
      </c>
      <c r="AL257" s="103">
        <v>4</v>
      </c>
      <c r="AM257" s="103">
        <v>4</v>
      </c>
      <c r="AN257" s="103">
        <v>4</v>
      </c>
      <c r="AO257" s="103">
        <v>4</v>
      </c>
      <c r="AP257" s="103">
        <v>4</v>
      </c>
      <c r="AQ257" s="103">
        <v>4</v>
      </c>
      <c r="AR257" s="103">
        <v>4</v>
      </c>
      <c r="AS257" s="77">
        <v>4</v>
      </c>
      <c r="AT257" s="77">
        <v>4</v>
      </c>
      <c r="AU257" s="105">
        <v>4</v>
      </c>
    </row>
    <row r="258" spans="1:47" ht="24">
      <c r="A258" s="73">
        <v>257</v>
      </c>
      <c r="B258" s="71" t="s">
        <v>217</v>
      </c>
      <c r="C258" s="71">
        <v>2</v>
      </c>
      <c r="D258" s="71" t="s">
        <v>67</v>
      </c>
      <c r="E258" s="71" t="s">
        <v>83</v>
      </c>
      <c r="F258" s="71">
        <v>1</v>
      </c>
      <c r="G258" s="71">
        <v>0</v>
      </c>
      <c r="H258" s="71">
        <v>1</v>
      </c>
      <c r="I258" s="71">
        <v>1</v>
      </c>
      <c r="J258" s="71">
        <v>0</v>
      </c>
      <c r="K258" s="71">
        <v>0</v>
      </c>
      <c r="L258" s="71">
        <v>1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>
        <v>0</v>
      </c>
      <c r="S258" s="71">
        <v>0</v>
      </c>
      <c r="T258" s="75">
        <v>5</v>
      </c>
      <c r="U258" s="75">
        <v>5</v>
      </c>
      <c r="V258" s="75">
        <v>5</v>
      </c>
      <c r="W258" s="101">
        <v>5</v>
      </c>
      <c r="X258" s="101">
        <v>5</v>
      </c>
      <c r="Y258" s="99">
        <v>5</v>
      </c>
      <c r="Z258" s="99">
        <v>5</v>
      </c>
      <c r="AA258" s="99">
        <v>5</v>
      </c>
      <c r="AB258" s="99">
        <v>5</v>
      </c>
      <c r="AC258" s="99">
        <v>5</v>
      </c>
      <c r="AD258" s="99">
        <v>5</v>
      </c>
      <c r="AE258" s="103">
        <v>5</v>
      </c>
      <c r="AF258" s="103">
        <v>5</v>
      </c>
      <c r="AG258" s="103">
        <v>5</v>
      </c>
      <c r="AH258" s="103">
        <v>5</v>
      </c>
      <c r="AI258" s="103">
        <v>5</v>
      </c>
      <c r="AJ258" s="103">
        <v>5</v>
      </c>
      <c r="AK258" s="103">
        <v>5</v>
      </c>
      <c r="AL258" s="103">
        <v>5</v>
      </c>
      <c r="AM258" s="103">
        <v>5</v>
      </c>
      <c r="AN258" s="103">
        <v>5</v>
      </c>
      <c r="AO258" s="103">
        <v>5</v>
      </c>
      <c r="AP258" s="103">
        <v>5</v>
      </c>
      <c r="AQ258" s="103">
        <v>5</v>
      </c>
      <c r="AR258" s="103">
        <v>5</v>
      </c>
      <c r="AS258" s="77">
        <v>5</v>
      </c>
      <c r="AT258" s="77">
        <v>5</v>
      </c>
      <c r="AU258" s="105">
        <v>5</v>
      </c>
    </row>
    <row r="259" spans="1:47" ht="24">
      <c r="A259" s="73">
        <v>258</v>
      </c>
      <c r="B259" s="71" t="s">
        <v>212</v>
      </c>
      <c r="C259" s="71">
        <v>1</v>
      </c>
      <c r="D259" s="71" t="s">
        <v>66</v>
      </c>
      <c r="E259" s="71" t="s">
        <v>271</v>
      </c>
      <c r="F259" s="71">
        <v>0</v>
      </c>
      <c r="G259" s="71">
        <v>1</v>
      </c>
      <c r="H259" s="71">
        <v>0</v>
      </c>
      <c r="I259" s="71">
        <v>0</v>
      </c>
      <c r="J259" s="71">
        <v>1</v>
      </c>
      <c r="K259" s="71">
        <v>0</v>
      </c>
      <c r="L259" s="71">
        <v>0</v>
      </c>
      <c r="M259" s="71">
        <v>0</v>
      </c>
      <c r="N259" s="71">
        <v>0</v>
      </c>
      <c r="O259" s="71">
        <v>0</v>
      </c>
      <c r="P259" s="71">
        <v>0</v>
      </c>
      <c r="Q259" s="71">
        <v>0</v>
      </c>
      <c r="R259" s="71">
        <v>0</v>
      </c>
      <c r="S259" s="71">
        <v>0</v>
      </c>
      <c r="T259" s="75">
        <v>2</v>
      </c>
      <c r="U259" s="75">
        <v>1</v>
      </c>
      <c r="V259" s="75">
        <v>1</v>
      </c>
      <c r="W259" s="101">
        <v>5</v>
      </c>
      <c r="X259" s="101">
        <v>5</v>
      </c>
      <c r="Y259" s="99">
        <v>1</v>
      </c>
      <c r="Z259" s="99">
        <v>2</v>
      </c>
      <c r="AA259" s="99">
        <v>2</v>
      </c>
      <c r="AB259" s="99">
        <v>4</v>
      </c>
      <c r="AC259" s="99">
        <v>4</v>
      </c>
      <c r="AD259" s="99">
        <v>3</v>
      </c>
      <c r="AE259" s="103">
        <v>3</v>
      </c>
      <c r="AF259" s="103">
        <v>3</v>
      </c>
      <c r="AG259" s="103">
        <v>3</v>
      </c>
      <c r="AH259" s="103">
        <v>3</v>
      </c>
      <c r="AI259" s="103">
        <v>3</v>
      </c>
      <c r="AJ259" s="103">
        <v>3</v>
      </c>
      <c r="AK259" s="103">
        <v>3</v>
      </c>
      <c r="AL259" s="103">
        <v>3</v>
      </c>
      <c r="AM259" s="103">
        <v>3</v>
      </c>
      <c r="AN259" s="103">
        <v>3</v>
      </c>
      <c r="AO259" s="103">
        <v>3</v>
      </c>
      <c r="AP259" s="103">
        <v>3</v>
      </c>
      <c r="AQ259" s="103">
        <v>3</v>
      </c>
      <c r="AR259" s="103">
        <v>3</v>
      </c>
      <c r="AS259" s="77">
        <v>3</v>
      </c>
      <c r="AT259" s="77">
        <v>3</v>
      </c>
      <c r="AU259" s="105">
        <v>3</v>
      </c>
    </row>
    <row r="260" spans="1:47" ht="24">
      <c r="A260" s="73">
        <v>259</v>
      </c>
      <c r="B260" s="71" t="s">
        <v>217</v>
      </c>
      <c r="C260" s="71">
        <v>2</v>
      </c>
      <c r="D260" s="71" t="s">
        <v>104</v>
      </c>
      <c r="E260" s="71" t="s">
        <v>104</v>
      </c>
      <c r="F260" s="71">
        <v>0</v>
      </c>
      <c r="G260" s="71">
        <v>1</v>
      </c>
      <c r="H260" s="71">
        <v>1</v>
      </c>
      <c r="I260" s="71">
        <v>1</v>
      </c>
      <c r="J260" s="71">
        <v>0</v>
      </c>
      <c r="K260" s="71">
        <v>0</v>
      </c>
      <c r="L260" s="71">
        <v>1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71">
        <v>0</v>
      </c>
      <c r="T260" s="75">
        <v>3</v>
      </c>
      <c r="U260" s="75">
        <v>5</v>
      </c>
      <c r="V260" s="75">
        <v>3</v>
      </c>
      <c r="W260" s="101">
        <v>3</v>
      </c>
      <c r="X260" s="101">
        <v>3</v>
      </c>
      <c r="Y260" s="99">
        <v>5</v>
      </c>
      <c r="Z260" s="99">
        <v>5</v>
      </c>
      <c r="AA260" s="99">
        <v>4</v>
      </c>
      <c r="AB260" s="99">
        <v>5</v>
      </c>
      <c r="AC260" s="99">
        <v>4</v>
      </c>
      <c r="AD260" s="99">
        <v>4</v>
      </c>
      <c r="AE260" s="103">
        <v>5</v>
      </c>
      <c r="AF260" s="103">
        <v>5</v>
      </c>
      <c r="AG260" s="103">
        <v>5</v>
      </c>
      <c r="AH260" s="103">
        <v>5</v>
      </c>
      <c r="AI260" s="103">
        <v>5</v>
      </c>
      <c r="AJ260" s="103">
        <v>5</v>
      </c>
      <c r="AK260" s="103">
        <v>4</v>
      </c>
      <c r="AL260" s="103">
        <v>4</v>
      </c>
      <c r="AM260" s="103">
        <v>4</v>
      </c>
      <c r="AN260" s="103">
        <v>4</v>
      </c>
      <c r="AO260" s="103">
        <v>4</v>
      </c>
      <c r="AP260" s="103">
        <v>4</v>
      </c>
      <c r="AQ260" s="103">
        <v>4</v>
      </c>
      <c r="AR260" s="103">
        <v>4</v>
      </c>
      <c r="AS260" s="77">
        <v>4</v>
      </c>
      <c r="AT260" s="77">
        <v>4</v>
      </c>
      <c r="AU260" s="105">
        <v>4</v>
      </c>
    </row>
    <row r="261" spans="1:47" ht="24">
      <c r="A261" s="73">
        <v>260</v>
      </c>
      <c r="B261" s="71" t="s">
        <v>212</v>
      </c>
      <c r="C261" s="71">
        <v>2</v>
      </c>
      <c r="D261" s="71" t="s">
        <v>69</v>
      </c>
      <c r="E261" s="71" t="s">
        <v>82</v>
      </c>
      <c r="F261" s="71">
        <v>0</v>
      </c>
      <c r="G261" s="71">
        <v>0</v>
      </c>
      <c r="H261" s="71">
        <v>1</v>
      </c>
      <c r="I261" s="71">
        <v>0</v>
      </c>
      <c r="J261" s="71">
        <v>0</v>
      </c>
      <c r="K261" s="71">
        <v>0</v>
      </c>
      <c r="L261" s="71">
        <v>1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1">
        <v>0</v>
      </c>
      <c r="S261" s="71">
        <v>0</v>
      </c>
      <c r="T261" s="75">
        <v>5</v>
      </c>
      <c r="U261" s="75">
        <v>5</v>
      </c>
      <c r="V261" s="75">
        <v>4</v>
      </c>
      <c r="W261" s="101">
        <v>5</v>
      </c>
      <c r="X261" s="101">
        <v>5</v>
      </c>
      <c r="Y261" s="99">
        <v>5</v>
      </c>
      <c r="Z261" s="99">
        <v>5</v>
      </c>
      <c r="AA261" s="99">
        <v>5</v>
      </c>
      <c r="AB261" s="99">
        <v>5</v>
      </c>
      <c r="AC261" s="99">
        <v>5</v>
      </c>
      <c r="AD261" s="99">
        <v>5</v>
      </c>
      <c r="AE261" s="103">
        <v>4</v>
      </c>
      <c r="AF261" s="103">
        <v>5</v>
      </c>
      <c r="AG261" s="103">
        <v>5</v>
      </c>
      <c r="AH261" s="103">
        <v>5</v>
      </c>
      <c r="AI261" s="103">
        <v>5</v>
      </c>
      <c r="AJ261" s="103">
        <v>5</v>
      </c>
      <c r="AK261" s="103">
        <v>5</v>
      </c>
      <c r="AL261" s="103">
        <v>5</v>
      </c>
      <c r="AM261" s="103">
        <v>5</v>
      </c>
      <c r="AN261" s="103">
        <v>5</v>
      </c>
      <c r="AO261" s="103">
        <v>5</v>
      </c>
      <c r="AP261" s="103">
        <v>5</v>
      </c>
      <c r="AQ261" s="103">
        <v>5</v>
      </c>
      <c r="AR261" s="103">
        <v>5</v>
      </c>
      <c r="AS261" s="77">
        <v>5</v>
      </c>
      <c r="AT261" s="77">
        <v>5</v>
      </c>
      <c r="AU261" s="105">
        <v>5</v>
      </c>
    </row>
    <row r="262" spans="1:47" ht="24">
      <c r="A262" s="73">
        <v>261</v>
      </c>
      <c r="B262" s="71" t="s">
        <v>212</v>
      </c>
      <c r="C262" s="71">
        <v>2</v>
      </c>
      <c r="D262" s="71" t="s">
        <v>73</v>
      </c>
      <c r="E262" s="71" t="s">
        <v>141</v>
      </c>
      <c r="F262" s="71">
        <v>0</v>
      </c>
      <c r="G262" s="71">
        <v>1</v>
      </c>
      <c r="H262" s="71">
        <v>0</v>
      </c>
      <c r="I262" s="71">
        <v>0</v>
      </c>
      <c r="J262" s="71">
        <v>1</v>
      </c>
      <c r="K262" s="71">
        <v>0</v>
      </c>
      <c r="L262" s="71">
        <v>1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1">
        <v>0</v>
      </c>
      <c r="S262" s="71">
        <v>0</v>
      </c>
      <c r="T262" s="75">
        <v>5</v>
      </c>
      <c r="U262" s="75">
        <v>5</v>
      </c>
      <c r="V262" s="75">
        <v>4</v>
      </c>
      <c r="W262" s="101">
        <v>4</v>
      </c>
      <c r="X262" s="101">
        <v>4</v>
      </c>
      <c r="Y262" s="99">
        <v>4</v>
      </c>
      <c r="Z262" s="99">
        <v>4</v>
      </c>
      <c r="AA262" s="99">
        <v>4</v>
      </c>
      <c r="AB262" s="99">
        <v>4</v>
      </c>
      <c r="AC262" s="99">
        <v>4</v>
      </c>
      <c r="AD262" s="99">
        <v>4</v>
      </c>
      <c r="AE262" s="103">
        <v>4</v>
      </c>
      <c r="AF262" s="103">
        <v>4</v>
      </c>
      <c r="AG262" s="103">
        <v>4</v>
      </c>
      <c r="AH262" s="103">
        <v>4</v>
      </c>
      <c r="AI262" s="103">
        <v>4</v>
      </c>
      <c r="AJ262" s="103">
        <v>4</v>
      </c>
      <c r="AK262" s="103">
        <v>5</v>
      </c>
      <c r="AL262" s="103">
        <v>5</v>
      </c>
      <c r="AM262" s="103">
        <v>5</v>
      </c>
      <c r="AN262" s="103">
        <v>5</v>
      </c>
      <c r="AO262" s="103">
        <v>5</v>
      </c>
      <c r="AP262" s="103">
        <v>5</v>
      </c>
      <c r="AQ262" s="103">
        <v>5</v>
      </c>
      <c r="AR262" s="103">
        <v>5</v>
      </c>
      <c r="AS262" s="77">
        <v>4</v>
      </c>
      <c r="AT262" s="77">
        <v>4</v>
      </c>
      <c r="AU262" s="105">
        <v>5</v>
      </c>
    </row>
    <row r="263" spans="1:47" ht="24">
      <c r="A263" s="73">
        <v>262</v>
      </c>
      <c r="B263" s="71" t="s">
        <v>212</v>
      </c>
      <c r="C263" s="71">
        <v>1</v>
      </c>
      <c r="D263" s="71" t="s">
        <v>67</v>
      </c>
      <c r="E263" s="71" t="s">
        <v>242</v>
      </c>
      <c r="F263" s="71">
        <v>1</v>
      </c>
      <c r="G263" s="71">
        <v>0</v>
      </c>
      <c r="H263" s="71">
        <v>0</v>
      </c>
      <c r="I263" s="71">
        <v>1</v>
      </c>
      <c r="J263" s="71">
        <v>0</v>
      </c>
      <c r="K263" s="71">
        <v>0</v>
      </c>
      <c r="L263" s="71">
        <v>1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>
        <v>0</v>
      </c>
      <c r="S263" s="71">
        <v>0</v>
      </c>
      <c r="T263" s="75">
        <v>4</v>
      </c>
      <c r="U263" s="75">
        <v>5</v>
      </c>
      <c r="V263" s="75">
        <v>3</v>
      </c>
      <c r="W263" s="101">
        <v>4</v>
      </c>
      <c r="X263" s="101">
        <v>4</v>
      </c>
      <c r="Y263" s="99">
        <v>4</v>
      </c>
      <c r="Z263" s="99">
        <v>5</v>
      </c>
      <c r="AA263" s="99">
        <v>5</v>
      </c>
      <c r="AB263" s="99">
        <v>4</v>
      </c>
      <c r="AC263" s="99">
        <v>4</v>
      </c>
      <c r="AD263" s="99">
        <v>3</v>
      </c>
      <c r="AE263" s="103">
        <v>5</v>
      </c>
      <c r="AF263" s="103">
        <v>4</v>
      </c>
      <c r="AG263" s="103">
        <v>4</v>
      </c>
      <c r="AH263" s="103">
        <v>4</v>
      </c>
      <c r="AI263" s="103">
        <v>4</v>
      </c>
      <c r="AJ263" s="103">
        <v>4</v>
      </c>
      <c r="AK263" s="103">
        <v>5</v>
      </c>
      <c r="AL263" s="103">
        <v>3</v>
      </c>
      <c r="AM263" s="103">
        <v>3</v>
      </c>
      <c r="AN263" s="103">
        <v>4</v>
      </c>
      <c r="AO263" s="103">
        <v>4</v>
      </c>
      <c r="AP263" s="103">
        <v>3</v>
      </c>
      <c r="AQ263" s="103">
        <v>4</v>
      </c>
      <c r="AR263" s="103">
        <v>4</v>
      </c>
      <c r="AS263" s="77">
        <v>4</v>
      </c>
      <c r="AT263" s="77">
        <v>4</v>
      </c>
      <c r="AU263" s="105">
        <v>4</v>
      </c>
    </row>
    <row r="264" spans="1:47" ht="24">
      <c r="A264" s="73">
        <v>263</v>
      </c>
      <c r="B264" s="71" t="s">
        <v>217</v>
      </c>
      <c r="C264" s="71">
        <v>1</v>
      </c>
      <c r="D264" s="71" t="s">
        <v>114</v>
      </c>
      <c r="E264" s="71" t="s">
        <v>209</v>
      </c>
      <c r="F264" s="71">
        <v>1</v>
      </c>
      <c r="G264" s="71">
        <v>1</v>
      </c>
      <c r="H264" s="71">
        <v>0</v>
      </c>
      <c r="I264" s="71">
        <v>1</v>
      </c>
      <c r="J264" s="71">
        <v>1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1">
        <v>0</v>
      </c>
      <c r="Q264" s="71">
        <v>0</v>
      </c>
      <c r="R264" s="71">
        <v>0</v>
      </c>
      <c r="S264" s="71">
        <v>0</v>
      </c>
      <c r="T264" s="75">
        <v>4</v>
      </c>
      <c r="U264" s="75">
        <v>4</v>
      </c>
      <c r="V264" s="75">
        <v>3</v>
      </c>
      <c r="W264" s="101">
        <v>5</v>
      </c>
      <c r="X264" s="101">
        <v>5</v>
      </c>
      <c r="Y264" s="99">
        <v>5</v>
      </c>
      <c r="Z264" s="99">
        <v>4</v>
      </c>
      <c r="AA264" s="99">
        <v>4</v>
      </c>
      <c r="AB264" s="99">
        <v>5</v>
      </c>
      <c r="AC264" s="99">
        <v>5</v>
      </c>
      <c r="AD264" s="99">
        <v>3</v>
      </c>
      <c r="AE264" s="103">
        <v>4</v>
      </c>
      <c r="AF264" s="103">
        <v>5</v>
      </c>
      <c r="AG264" s="103">
        <v>3</v>
      </c>
      <c r="AH264" s="103">
        <v>3</v>
      </c>
      <c r="AI264" s="103">
        <v>3</v>
      </c>
      <c r="AJ264" s="103">
        <v>4</v>
      </c>
      <c r="AK264" s="103">
        <v>4</v>
      </c>
      <c r="AL264" s="103">
        <v>4</v>
      </c>
      <c r="AM264" s="103">
        <v>4</v>
      </c>
      <c r="AN264" s="103">
        <v>3</v>
      </c>
      <c r="AO264" s="103">
        <v>4</v>
      </c>
      <c r="AP264" s="103">
        <v>3</v>
      </c>
      <c r="AQ264" s="103">
        <v>4</v>
      </c>
      <c r="AR264" s="103">
        <v>4</v>
      </c>
      <c r="AS264" s="77">
        <v>3</v>
      </c>
      <c r="AT264" s="77">
        <v>4</v>
      </c>
      <c r="AU264" s="105">
        <v>4</v>
      </c>
    </row>
    <row r="265" spans="1:47" ht="24">
      <c r="A265" s="73">
        <v>264</v>
      </c>
      <c r="B265" s="71" t="s">
        <v>212</v>
      </c>
      <c r="C265" s="71">
        <v>2</v>
      </c>
      <c r="D265" s="71" t="s">
        <v>67</v>
      </c>
      <c r="E265" s="71" t="s">
        <v>68</v>
      </c>
      <c r="F265" s="71">
        <v>1</v>
      </c>
      <c r="G265" s="71">
        <v>1</v>
      </c>
      <c r="H265" s="71">
        <v>0</v>
      </c>
      <c r="I265" s="71">
        <v>1</v>
      </c>
      <c r="J265" s="71">
        <v>1</v>
      </c>
      <c r="K265" s="71">
        <v>0</v>
      </c>
      <c r="L265" s="71">
        <v>1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71">
        <v>0</v>
      </c>
      <c r="S265" s="71">
        <v>0</v>
      </c>
      <c r="T265" s="75">
        <v>5</v>
      </c>
      <c r="U265" s="75">
        <v>5</v>
      </c>
      <c r="V265" s="75">
        <v>4</v>
      </c>
      <c r="W265" s="101">
        <v>5</v>
      </c>
      <c r="X265" s="101">
        <v>5</v>
      </c>
      <c r="Y265" s="99">
        <v>5</v>
      </c>
      <c r="Z265" s="99">
        <v>5</v>
      </c>
      <c r="AA265" s="99">
        <v>5</v>
      </c>
      <c r="AB265" s="99">
        <v>5</v>
      </c>
      <c r="AC265" s="99">
        <v>5</v>
      </c>
      <c r="AD265" s="99">
        <v>5</v>
      </c>
      <c r="AE265" s="103">
        <v>5</v>
      </c>
      <c r="AF265" s="103">
        <v>5</v>
      </c>
      <c r="AG265" s="103">
        <v>5</v>
      </c>
      <c r="AH265" s="103">
        <v>5</v>
      </c>
      <c r="AI265" s="103">
        <v>5</v>
      </c>
      <c r="AJ265" s="103">
        <v>5</v>
      </c>
      <c r="AK265" s="103">
        <v>5</v>
      </c>
      <c r="AL265" s="103">
        <v>5</v>
      </c>
      <c r="AM265" s="103">
        <v>5</v>
      </c>
      <c r="AN265" s="103">
        <v>4</v>
      </c>
      <c r="AO265" s="103">
        <v>4</v>
      </c>
      <c r="AP265" s="103">
        <v>4</v>
      </c>
      <c r="AQ265" s="103">
        <v>4</v>
      </c>
      <c r="AR265" s="103">
        <v>4</v>
      </c>
      <c r="AS265" s="77">
        <v>4</v>
      </c>
      <c r="AT265" s="77">
        <v>3</v>
      </c>
      <c r="AU265" s="105">
        <v>4</v>
      </c>
    </row>
    <row r="266" spans="1:47" ht="24">
      <c r="A266" s="73">
        <v>265</v>
      </c>
      <c r="B266" s="71" t="s">
        <v>212</v>
      </c>
      <c r="C266" s="71">
        <v>1</v>
      </c>
      <c r="D266" s="71" t="s">
        <v>67</v>
      </c>
      <c r="E266" s="71" t="s">
        <v>68</v>
      </c>
      <c r="F266" s="71">
        <v>0</v>
      </c>
      <c r="G266" s="71">
        <v>1</v>
      </c>
      <c r="H266" s="71">
        <v>0</v>
      </c>
      <c r="I266" s="71">
        <v>1</v>
      </c>
      <c r="J266" s="71">
        <v>1</v>
      </c>
      <c r="K266" s="71">
        <v>1</v>
      </c>
      <c r="L266" s="71">
        <v>1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1">
        <v>0</v>
      </c>
      <c r="S266" s="71">
        <v>0</v>
      </c>
      <c r="T266" s="75">
        <v>5</v>
      </c>
      <c r="U266" s="75">
        <v>5</v>
      </c>
      <c r="V266" s="75">
        <v>4</v>
      </c>
      <c r="W266" s="101">
        <v>5</v>
      </c>
      <c r="X266" s="101">
        <v>5</v>
      </c>
      <c r="Y266" s="99">
        <v>5</v>
      </c>
      <c r="Z266" s="99">
        <v>4</v>
      </c>
      <c r="AA266" s="99">
        <v>5</v>
      </c>
      <c r="AB266" s="99">
        <v>5</v>
      </c>
      <c r="AC266" s="99">
        <v>5</v>
      </c>
      <c r="AD266" s="99">
        <v>4</v>
      </c>
      <c r="AE266" s="103">
        <v>5</v>
      </c>
      <c r="AF266" s="103">
        <v>5</v>
      </c>
      <c r="AG266" s="103">
        <v>5</v>
      </c>
      <c r="AH266" s="103">
        <v>5</v>
      </c>
      <c r="AI266" s="103">
        <v>5</v>
      </c>
      <c r="AJ266" s="103">
        <v>5</v>
      </c>
      <c r="AK266" s="103">
        <v>5</v>
      </c>
      <c r="AL266" s="103">
        <v>4</v>
      </c>
      <c r="AM266" s="103">
        <v>4</v>
      </c>
      <c r="AN266" s="103">
        <v>4</v>
      </c>
      <c r="AO266" s="103">
        <v>4</v>
      </c>
      <c r="AP266" s="103">
        <v>4</v>
      </c>
      <c r="AQ266" s="103">
        <v>5</v>
      </c>
      <c r="AR266" s="103">
        <v>5</v>
      </c>
      <c r="AS266" s="77">
        <v>4</v>
      </c>
      <c r="AT266" s="77">
        <v>3</v>
      </c>
      <c r="AU266" s="105">
        <v>4</v>
      </c>
    </row>
    <row r="267" spans="1:47" ht="24">
      <c r="A267" s="73">
        <v>266</v>
      </c>
      <c r="B267" s="71" t="s">
        <v>212</v>
      </c>
      <c r="C267" s="71">
        <v>1</v>
      </c>
      <c r="D267" s="71" t="s">
        <v>67</v>
      </c>
      <c r="E267" s="71" t="s">
        <v>78</v>
      </c>
      <c r="F267" s="71">
        <v>1</v>
      </c>
      <c r="G267" s="71">
        <v>1</v>
      </c>
      <c r="H267" s="71">
        <v>0</v>
      </c>
      <c r="I267" s="71">
        <v>1</v>
      </c>
      <c r="J267" s="71">
        <v>0</v>
      </c>
      <c r="K267" s="71">
        <v>0</v>
      </c>
      <c r="L267" s="71">
        <v>1</v>
      </c>
      <c r="M267" s="71">
        <v>0</v>
      </c>
      <c r="N267" s="71">
        <v>0</v>
      </c>
      <c r="O267" s="71">
        <v>0</v>
      </c>
      <c r="P267" s="71">
        <v>0</v>
      </c>
      <c r="Q267" s="71">
        <v>0</v>
      </c>
      <c r="R267" s="71">
        <v>0</v>
      </c>
      <c r="S267" s="71">
        <v>0</v>
      </c>
      <c r="T267" s="75">
        <v>4</v>
      </c>
      <c r="U267" s="75">
        <v>4</v>
      </c>
      <c r="V267" s="75">
        <v>4</v>
      </c>
      <c r="W267" s="101">
        <v>4</v>
      </c>
      <c r="X267" s="101">
        <v>4</v>
      </c>
      <c r="Y267" s="99">
        <v>3</v>
      </c>
      <c r="Z267" s="99">
        <v>4</v>
      </c>
      <c r="AA267" s="99">
        <v>4</v>
      </c>
      <c r="AB267" s="99">
        <v>4</v>
      </c>
      <c r="AC267" s="99">
        <v>4</v>
      </c>
      <c r="AD267" s="99">
        <v>4</v>
      </c>
      <c r="AE267" s="103">
        <v>4</v>
      </c>
      <c r="AF267" s="103">
        <v>3</v>
      </c>
      <c r="AG267" s="103">
        <v>4</v>
      </c>
      <c r="AH267" s="103">
        <v>4</v>
      </c>
      <c r="AI267" s="103">
        <v>4</v>
      </c>
      <c r="AJ267" s="103">
        <v>4</v>
      </c>
      <c r="AK267" s="103">
        <v>4</v>
      </c>
      <c r="AL267" s="103">
        <v>4</v>
      </c>
      <c r="AM267" s="103">
        <v>4</v>
      </c>
      <c r="AN267" s="103">
        <v>4</v>
      </c>
      <c r="AO267" s="103">
        <v>4</v>
      </c>
      <c r="AP267" s="103">
        <v>4</v>
      </c>
      <c r="AQ267" s="103">
        <v>4</v>
      </c>
      <c r="AR267" s="103">
        <v>4</v>
      </c>
      <c r="AS267" s="77">
        <v>4</v>
      </c>
      <c r="AT267" s="77">
        <v>3</v>
      </c>
      <c r="AU267" s="105">
        <v>4</v>
      </c>
    </row>
    <row r="268" spans="1:47" ht="24">
      <c r="A268" s="73">
        <v>267</v>
      </c>
      <c r="B268" s="71" t="s">
        <v>217</v>
      </c>
      <c r="C268" s="71">
        <v>2</v>
      </c>
      <c r="D268" s="71" t="s">
        <v>67</v>
      </c>
      <c r="E268" s="71" t="s">
        <v>210</v>
      </c>
      <c r="F268" s="71">
        <v>1</v>
      </c>
      <c r="G268" s="71">
        <v>1</v>
      </c>
      <c r="H268" s="71">
        <v>1</v>
      </c>
      <c r="I268" s="71">
        <v>1</v>
      </c>
      <c r="J268" s="71">
        <v>0</v>
      </c>
      <c r="K268" s="71">
        <v>0</v>
      </c>
      <c r="L268" s="71">
        <v>1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>
        <v>0</v>
      </c>
      <c r="S268" s="71">
        <v>0</v>
      </c>
      <c r="T268" s="75">
        <v>5</v>
      </c>
      <c r="U268" s="75">
        <v>5</v>
      </c>
      <c r="V268" s="75">
        <v>5</v>
      </c>
      <c r="W268" s="101">
        <v>5</v>
      </c>
      <c r="X268" s="101">
        <v>5</v>
      </c>
      <c r="Y268" s="99">
        <v>5</v>
      </c>
      <c r="Z268" s="99">
        <v>5</v>
      </c>
      <c r="AA268" s="99">
        <v>5</v>
      </c>
      <c r="AB268" s="99">
        <v>5</v>
      </c>
      <c r="AC268" s="99">
        <v>5</v>
      </c>
      <c r="AD268" s="99">
        <v>4</v>
      </c>
      <c r="AE268" s="103">
        <v>5</v>
      </c>
      <c r="AF268" s="103">
        <v>4</v>
      </c>
      <c r="AG268" s="103">
        <v>4</v>
      </c>
      <c r="AH268" s="103">
        <v>4</v>
      </c>
      <c r="AI268" s="103">
        <v>5</v>
      </c>
      <c r="AJ268" s="103">
        <v>5</v>
      </c>
      <c r="AK268" s="103">
        <v>5</v>
      </c>
      <c r="AL268" s="103">
        <v>5</v>
      </c>
      <c r="AM268" s="103">
        <v>5</v>
      </c>
      <c r="AN268" s="103">
        <v>5</v>
      </c>
      <c r="AO268" s="103">
        <v>5</v>
      </c>
      <c r="AP268" s="103">
        <v>5</v>
      </c>
      <c r="AQ268" s="103">
        <v>5</v>
      </c>
      <c r="AR268" s="103">
        <v>5</v>
      </c>
      <c r="AS268" s="77">
        <v>4</v>
      </c>
      <c r="AT268" s="77">
        <v>4</v>
      </c>
      <c r="AU268" s="105">
        <v>5</v>
      </c>
    </row>
    <row r="269" spans="1:47" ht="24">
      <c r="A269" s="73">
        <v>268</v>
      </c>
      <c r="B269" s="71" t="s">
        <v>212</v>
      </c>
      <c r="C269" s="71">
        <v>2</v>
      </c>
      <c r="D269" s="71" t="s">
        <v>67</v>
      </c>
      <c r="E269" s="71" t="s">
        <v>97</v>
      </c>
      <c r="F269" s="71">
        <v>0</v>
      </c>
      <c r="G269" s="71">
        <v>1</v>
      </c>
      <c r="H269" s="71">
        <v>1</v>
      </c>
      <c r="I269" s="71">
        <v>1</v>
      </c>
      <c r="J269" s="71">
        <v>1</v>
      </c>
      <c r="K269" s="71">
        <v>0</v>
      </c>
      <c r="L269" s="71">
        <v>1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1">
        <v>0</v>
      </c>
      <c r="S269" s="71">
        <v>0</v>
      </c>
      <c r="T269" s="75">
        <v>4</v>
      </c>
      <c r="U269" s="75">
        <v>4</v>
      </c>
      <c r="V269" s="75">
        <v>4</v>
      </c>
      <c r="W269" s="101">
        <v>4</v>
      </c>
      <c r="X269" s="101">
        <v>4</v>
      </c>
      <c r="Y269" s="99">
        <v>4</v>
      </c>
      <c r="Z269" s="99">
        <v>4</v>
      </c>
      <c r="AA269" s="99">
        <v>4</v>
      </c>
      <c r="AB269" s="99">
        <v>4</v>
      </c>
      <c r="AC269" s="99">
        <v>4</v>
      </c>
      <c r="AD269" s="99">
        <v>4</v>
      </c>
      <c r="AE269" s="103">
        <v>4</v>
      </c>
      <c r="AF269" s="103">
        <v>4</v>
      </c>
      <c r="AG269" s="103">
        <v>4</v>
      </c>
      <c r="AH269" s="103">
        <v>4</v>
      </c>
      <c r="AI269" s="103">
        <v>4</v>
      </c>
      <c r="AJ269" s="103">
        <v>4</v>
      </c>
      <c r="AK269" s="103">
        <v>4</v>
      </c>
      <c r="AL269" s="103">
        <v>4</v>
      </c>
      <c r="AM269" s="103">
        <v>4</v>
      </c>
      <c r="AN269" s="103">
        <v>4</v>
      </c>
      <c r="AO269" s="103">
        <v>4</v>
      </c>
      <c r="AP269" s="103">
        <v>4</v>
      </c>
      <c r="AQ269" s="103">
        <v>4</v>
      </c>
      <c r="AR269" s="103">
        <v>4</v>
      </c>
      <c r="AS269" s="77">
        <v>4</v>
      </c>
      <c r="AT269" s="77">
        <v>4</v>
      </c>
      <c r="AU269" s="105">
        <v>4</v>
      </c>
    </row>
    <row r="270" spans="1:47" ht="24">
      <c r="A270" s="73">
        <v>269</v>
      </c>
      <c r="B270" s="71" t="s">
        <v>218</v>
      </c>
      <c r="C270" s="71">
        <v>2</v>
      </c>
      <c r="D270" s="71" t="s">
        <v>67</v>
      </c>
      <c r="E270" s="71" t="s">
        <v>210</v>
      </c>
      <c r="F270" s="71">
        <v>0</v>
      </c>
      <c r="G270" s="71">
        <v>0</v>
      </c>
      <c r="H270" s="71">
        <v>1</v>
      </c>
      <c r="I270" s="71">
        <v>1</v>
      </c>
      <c r="J270" s="71">
        <v>1</v>
      </c>
      <c r="K270" s="71">
        <v>0</v>
      </c>
      <c r="L270" s="71">
        <v>0</v>
      </c>
      <c r="M270" s="71">
        <v>0</v>
      </c>
      <c r="N270" s="71">
        <v>1</v>
      </c>
      <c r="O270" s="71">
        <v>0</v>
      </c>
      <c r="P270" s="71">
        <v>0</v>
      </c>
      <c r="Q270" s="71">
        <v>0</v>
      </c>
      <c r="R270" s="71">
        <v>0</v>
      </c>
      <c r="S270" s="71">
        <v>0</v>
      </c>
      <c r="T270" s="75">
        <v>5</v>
      </c>
      <c r="U270" s="75">
        <v>4</v>
      </c>
      <c r="V270" s="75">
        <v>4</v>
      </c>
      <c r="W270" s="101">
        <v>5</v>
      </c>
      <c r="X270" s="101">
        <v>5</v>
      </c>
      <c r="Y270" s="99">
        <v>5</v>
      </c>
      <c r="Z270" s="99">
        <v>5</v>
      </c>
      <c r="AA270" s="99">
        <v>5</v>
      </c>
      <c r="AB270" s="99">
        <v>5</v>
      </c>
      <c r="AC270" s="99">
        <v>5</v>
      </c>
      <c r="AD270" s="99">
        <v>5</v>
      </c>
      <c r="AE270" s="103">
        <v>5</v>
      </c>
      <c r="AF270" s="103">
        <v>4</v>
      </c>
      <c r="AG270" s="103">
        <v>4</v>
      </c>
      <c r="AH270" s="103">
        <v>4</v>
      </c>
      <c r="AI270" s="103">
        <v>4</v>
      </c>
      <c r="AJ270" s="103">
        <v>4</v>
      </c>
      <c r="AK270" s="103">
        <v>5</v>
      </c>
      <c r="AL270" s="103">
        <v>5</v>
      </c>
      <c r="AM270" s="103">
        <v>5</v>
      </c>
      <c r="AN270" s="103">
        <v>5</v>
      </c>
      <c r="AO270" s="103">
        <v>5</v>
      </c>
      <c r="AP270" s="103">
        <v>5</v>
      </c>
      <c r="AQ270" s="103">
        <v>5</v>
      </c>
      <c r="AR270" s="103">
        <v>5</v>
      </c>
      <c r="AS270" s="77">
        <v>5</v>
      </c>
      <c r="AT270" s="77">
        <v>5</v>
      </c>
      <c r="AU270" s="105">
        <v>5</v>
      </c>
    </row>
    <row r="271" spans="1:47" ht="24">
      <c r="A271" s="73">
        <v>270</v>
      </c>
      <c r="B271" s="71" t="s">
        <v>218</v>
      </c>
      <c r="C271" s="71">
        <v>2</v>
      </c>
      <c r="D271" s="71" t="s">
        <v>67</v>
      </c>
      <c r="E271" s="71" t="s">
        <v>210</v>
      </c>
      <c r="F271" s="71">
        <v>1</v>
      </c>
      <c r="G271" s="71">
        <v>1</v>
      </c>
      <c r="H271" s="71">
        <v>1</v>
      </c>
      <c r="I271" s="71">
        <v>1</v>
      </c>
      <c r="J271" s="71">
        <v>0</v>
      </c>
      <c r="K271" s="71">
        <v>0</v>
      </c>
      <c r="L271" s="71">
        <v>1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>
        <v>0</v>
      </c>
      <c r="S271" s="71">
        <v>0</v>
      </c>
      <c r="T271" s="75">
        <v>4</v>
      </c>
      <c r="U271" s="75">
        <v>5</v>
      </c>
      <c r="V271" s="75">
        <v>5</v>
      </c>
      <c r="W271" s="101">
        <v>5</v>
      </c>
      <c r="X271" s="101">
        <v>5</v>
      </c>
      <c r="Y271" s="99">
        <v>5</v>
      </c>
      <c r="Z271" s="99">
        <v>5</v>
      </c>
      <c r="AA271" s="99">
        <v>5</v>
      </c>
      <c r="AB271" s="99">
        <v>5</v>
      </c>
      <c r="AC271" s="99">
        <v>5</v>
      </c>
      <c r="AD271" s="99">
        <v>5</v>
      </c>
      <c r="AE271" s="103">
        <v>5</v>
      </c>
      <c r="AF271" s="103">
        <v>5</v>
      </c>
      <c r="AG271" s="103">
        <v>5</v>
      </c>
      <c r="AH271" s="103">
        <v>5</v>
      </c>
      <c r="AI271" s="103">
        <v>5</v>
      </c>
      <c r="AJ271" s="103">
        <v>5</v>
      </c>
      <c r="AK271" s="103">
        <v>5</v>
      </c>
      <c r="AL271" s="103">
        <v>5</v>
      </c>
      <c r="AM271" s="103">
        <v>5</v>
      </c>
      <c r="AN271" s="103">
        <v>5</v>
      </c>
      <c r="AO271" s="103">
        <v>5</v>
      </c>
      <c r="AP271" s="103">
        <v>5</v>
      </c>
      <c r="AQ271" s="103">
        <v>5</v>
      </c>
      <c r="AR271" s="103">
        <v>5</v>
      </c>
      <c r="AS271" s="77">
        <v>5</v>
      </c>
      <c r="AT271" s="77">
        <v>5</v>
      </c>
      <c r="AU271" s="105">
        <v>5</v>
      </c>
    </row>
    <row r="272" spans="1:47" ht="24">
      <c r="A272" s="73">
        <v>271</v>
      </c>
      <c r="B272" s="71" t="s">
        <v>218</v>
      </c>
      <c r="C272" s="71">
        <v>1</v>
      </c>
      <c r="D272" s="71" t="s">
        <v>67</v>
      </c>
      <c r="E272" s="71" t="s">
        <v>210</v>
      </c>
      <c r="F272" s="71">
        <v>1</v>
      </c>
      <c r="G272" s="71">
        <v>0</v>
      </c>
      <c r="H272" s="71">
        <v>1</v>
      </c>
      <c r="I272" s="71">
        <v>1</v>
      </c>
      <c r="J272" s="71">
        <v>1</v>
      </c>
      <c r="K272" s="71">
        <v>1</v>
      </c>
      <c r="L272" s="71">
        <v>1</v>
      </c>
      <c r="M272" s="71">
        <v>0</v>
      </c>
      <c r="N272" s="71">
        <v>1</v>
      </c>
      <c r="O272" s="71">
        <v>0</v>
      </c>
      <c r="P272" s="71">
        <v>0</v>
      </c>
      <c r="Q272" s="71">
        <v>0</v>
      </c>
      <c r="R272" s="71">
        <v>0</v>
      </c>
      <c r="S272" s="71">
        <v>0</v>
      </c>
      <c r="T272" s="75">
        <v>5</v>
      </c>
      <c r="U272" s="75">
        <v>5</v>
      </c>
      <c r="V272" s="75">
        <v>4</v>
      </c>
      <c r="W272" s="101">
        <v>5</v>
      </c>
      <c r="X272" s="101">
        <v>5</v>
      </c>
      <c r="Y272" s="99">
        <v>5</v>
      </c>
      <c r="Z272" s="99">
        <v>5</v>
      </c>
      <c r="AA272" s="99">
        <v>5</v>
      </c>
      <c r="AB272" s="99">
        <v>5</v>
      </c>
      <c r="AC272" s="99">
        <v>5</v>
      </c>
      <c r="AD272" s="99">
        <v>3</v>
      </c>
      <c r="AE272" s="103">
        <v>5</v>
      </c>
      <c r="AF272" s="103">
        <v>5</v>
      </c>
      <c r="AG272" s="103">
        <v>5</v>
      </c>
      <c r="AH272" s="103">
        <v>5</v>
      </c>
      <c r="AI272" s="103">
        <v>5</v>
      </c>
      <c r="AJ272" s="103">
        <v>5</v>
      </c>
      <c r="AK272" s="103">
        <v>5</v>
      </c>
      <c r="AL272" s="103">
        <v>5</v>
      </c>
      <c r="AM272" s="103">
        <v>5</v>
      </c>
      <c r="AN272" s="103">
        <v>5</v>
      </c>
      <c r="AO272" s="103">
        <v>5</v>
      </c>
      <c r="AP272" s="103">
        <v>5</v>
      </c>
      <c r="AQ272" s="103">
        <v>5</v>
      </c>
      <c r="AR272" s="103">
        <v>5</v>
      </c>
      <c r="AS272" s="77">
        <v>5</v>
      </c>
      <c r="AT272" s="77">
        <v>5</v>
      </c>
      <c r="AU272" s="105">
        <v>5</v>
      </c>
    </row>
    <row r="273" spans="1:47" ht="24">
      <c r="A273" s="73">
        <v>272</v>
      </c>
      <c r="B273" s="71" t="s">
        <v>218</v>
      </c>
      <c r="C273" s="71">
        <v>1</v>
      </c>
      <c r="D273" s="71" t="s">
        <v>67</v>
      </c>
      <c r="E273" s="71" t="s">
        <v>210</v>
      </c>
      <c r="F273" s="71">
        <v>1</v>
      </c>
      <c r="G273" s="71">
        <v>1</v>
      </c>
      <c r="H273" s="71">
        <v>0</v>
      </c>
      <c r="I273" s="71">
        <v>1</v>
      </c>
      <c r="J273" s="71">
        <v>1</v>
      </c>
      <c r="K273" s="71">
        <v>0</v>
      </c>
      <c r="L273" s="71">
        <v>1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1">
        <v>0</v>
      </c>
      <c r="S273" s="71">
        <v>0</v>
      </c>
      <c r="T273" s="75">
        <v>4</v>
      </c>
      <c r="U273" s="75">
        <v>5</v>
      </c>
      <c r="V273" s="75">
        <v>5</v>
      </c>
      <c r="W273" s="101">
        <v>4</v>
      </c>
      <c r="X273" s="101">
        <v>4</v>
      </c>
      <c r="Y273" s="99">
        <v>5</v>
      </c>
      <c r="Z273" s="99">
        <v>4</v>
      </c>
      <c r="AA273" s="99">
        <v>4</v>
      </c>
      <c r="AB273" s="99">
        <v>5</v>
      </c>
      <c r="AC273" s="99">
        <v>5</v>
      </c>
      <c r="AD273" s="99">
        <v>4</v>
      </c>
      <c r="AE273" s="103">
        <v>4</v>
      </c>
      <c r="AF273" s="103">
        <v>4</v>
      </c>
      <c r="AG273" s="103">
        <v>4</v>
      </c>
      <c r="AH273" s="103">
        <v>4</v>
      </c>
      <c r="AI273" s="103">
        <v>4</v>
      </c>
      <c r="AJ273" s="103">
        <v>4</v>
      </c>
      <c r="AK273" s="103">
        <v>4</v>
      </c>
      <c r="AL273" s="103">
        <v>4</v>
      </c>
      <c r="AM273" s="103">
        <v>4</v>
      </c>
      <c r="AN273" s="103">
        <v>4</v>
      </c>
      <c r="AO273" s="103">
        <v>5</v>
      </c>
      <c r="AP273" s="103">
        <v>5</v>
      </c>
      <c r="AQ273" s="103">
        <v>5</v>
      </c>
      <c r="AR273" s="103">
        <v>5</v>
      </c>
      <c r="AS273" s="77">
        <v>5</v>
      </c>
      <c r="AT273" s="77">
        <v>4</v>
      </c>
      <c r="AU273" s="105">
        <v>5</v>
      </c>
    </row>
    <row r="274" spans="1:47" ht="24">
      <c r="A274" s="73">
        <v>273</v>
      </c>
      <c r="B274" s="71" t="s">
        <v>212</v>
      </c>
      <c r="C274" s="71">
        <v>2</v>
      </c>
      <c r="D274" s="71" t="s">
        <v>104</v>
      </c>
      <c r="E274" s="71" t="s">
        <v>104</v>
      </c>
      <c r="F274" s="71">
        <v>0</v>
      </c>
      <c r="G274" s="71">
        <v>1</v>
      </c>
      <c r="H274" s="71">
        <v>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1">
        <v>0</v>
      </c>
      <c r="S274" s="71">
        <v>0</v>
      </c>
      <c r="T274" s="75">
        <v>5</v>
      </c>
      <c r="U274" s="75">
        <v>5</v>
      </c>
      <c r="V274" s="75">
        <v>4</v>
      </c>
      <c r="W274" s="101">
        <v>5</v>
      </c>
      <c r="X274" s="101">
        <v>5</v>
      </c>
      <c r="Y274" s="99">
        <v>5</v>
      </c>
      <c r="Z274" s="99">
        <v>5</v>
      </c>
      <c r="AA274" s="99">
        <v>5</v>
      </c>
      <c r="AB274" s="99">
        <v>5</v>
      </c>
      <c r="AC274" s="99">
        <v>5</v>
      </c>
      <c r="AD274" s="99">
        <v>5</v>
      </c>
      <c r="AE274" s="103">
        <v>4</v>
      </c>
      <c r="AF274" s="103">
        <v>5</v>
      </c>
      <c r="AG274" s="103">
        <v>5</v>
      </c>
      <c r="AH274" s="103">
        <v>5</v>
      </c>
      <c r="AI274" s="103">
        <v>5</v>
      </c>
      <c r="AJ274" s="103">
        <v>5</v>
      </c>
      <c r="AK274" s="103">
        <v>5</v>
      </c>
      <c r="AL274" s="103">
        <v>5</v>
      </c>
      <c r="AM274" s="103">
        <v>5</v>
      </c>
      <c r="AN274" s="103">
        <v>5</v>
      </c>
      <c r="AO274" s="103">
        <v>5</v>
      </c>
      <c r="AP274" s="103">
        <v>5</v>
      </c>
      <c r="AQ274" s="103">
        <v>5</v>
      </c>
      <c r="AR274" s="103">
        <v>5</v>
      </c>
      <c r="AS274" s="77">
        <v>5</v>
      </c>
      <c r="AT274" s="77">
        <v>5</v>
      </c>
      <c r="AU274" s="105">
        <v>5</v>
      </c>
    </row>
    <row r="275" spans="1:47" ht="24">
      <c r="A275" s="73">
        <v>274</v>
      </c>
      <c r="B275" s="71" t="s">
        <v>212</v>
      </c>
      <c r="C275" s="71">
        <v>1</v>
      </c>
      <c r="D275" s="71" t="s">
        <v>66</v>
      </c>
      <c r="E275" s="71" t="s">
        <v>93</v>
      </c>
      <c r="F275" s="71">
        <v>1</v>
      </c>
      <c r="G275" s="71">
        <v>1</v>
      </c>
      <c r="H275" s="71">
        <v>1</v>
      </c>
      <c r="I275" s="71">
        <v>1</v>
      </c>
      <c r="J275" s="71">
        <v>1</v>
      </c>
      <c r="K275" s="71">
        <v>1</v>
      </c>
      <c r="L275" s="71">
        <v>1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>
        <v>0</v>
      </c>
      <c r="S275" s="71">
        <v>0</v>
      </c>
      <c r="T275" s="75">
        <v>4</v>
      </c>
      <c r="U275" s="75">
        <v>4</v>
      </c>
      <c r="V275" s="75">
        <v>4</v>
      </c>
      <c r="W275" s="101">
        <v>5</v>
      </c>
      <c r="X275" s="101">
        <v>5</v>
      </c>
      <c r="Y275" s="99">
        <v>5</v>
      </c>
      <c r="Z275" s="99">
        <v>3</v>
      </c>
      <c r="AA275" s="99">
        <v>3</v>
      </c>
      <c r="AB275" s="99">
        <v>4</v>
      </c>
      <c r="AC275" s="99">
        <v>4</v>
      </c>
      <c r="AD275" s="99">
        <v>3</v>
      </c>
      <c r="AE275" s="103">
        <v>4</v>
      </c>
      <c r="AF275" s="103">
        <v>4</v>
      </c>
      <c r="AG275" s="103">
        <v>4</v>
      </c>
      <c r="AH275" s="103">
        <v>4</v>
      </c>
      <c r="AI275" s="103">
        <v>4</v>
      </c>
      <c r="AJ275" s="103">
        <v>4</v>
      </c>
      <c r="AK275" s="103">
        <v>4</v>
      </c>
      <c r="AL275" s="103">
        <v>4</v>
      </c>
      <c r="AM275" s="103">
        <v>4</v>
      </c>
      <c r="AN275" s="103">
        <v>4</v>
      </c>
      <c r="AO275" s="103">
        <v>4</v>
      </c>
      <c r="AP275" s="103">
        <v>4</v>
      </c>
      <c r="AQ275" s="103">
        <v>4</v>
      </c>
      <c r="AR275" s="103">
        <v>4</v>
      </c>
      <c r="AS275" s="77">
        <v>3</v>
      </c>
      <c r="AT275" s="77">
        <v>2</v>
      </c>
      <c r="AU275" s="105">
        <v>4</v>
      </c>
    </row>
    <row r="276" spans="1:47" ht="24">
      <c r="A276" s="73">
        <v>275</v>
      </c>
      <c r="B276" s="71" t="s">
        <v>212</v>
      </c>
      <c r="C276" s="71">
        <v>2</v>
      </c>
      <c r="D276" s="71" t="s">
        <v>79</v>
      </c>
      <c r="E276" s="71" t="s">
        <v>81</v>
      </c>
      <c r="F276" s="71">
        <v>0</v>
      </c>
      <c r="G276" s="71">
        <v>1</v>
      </c>
      <c r="H276" s="71">
        <v>1</v>
      </c>
      <c r="I276" s="71">
        <v>0</v>
      </c>
      <c r="J276" s="71">
        <v>0</v>
      </c>
      <c r="K276" s="71">
        <v>1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>
        <v>0</v>
      </c>
      <c r="S276" s="71">
        <v>0</v>
      </c>
      <c r="T276" s="75">
        <v>4</v>
      </c>
      <c r="U276" s="75">
        <v>3</v>
      </c>
      <c r="V276" s="75">
        <v>2</v>
      </c>
      <c r="W276" s="101">
        <v>5</v>
      </c>
      <c r="X276" s="101">
        <v>5</v>
      </c>
      <c r="Y276" s="99">
        <v>5</v>
      </c>
      <c r="Z276" s="99">
        <v>4</v>
      </c>
      <c r="AA276" s="99">
        <v>4</v>
      </c>
      <c r="AB276" s="99">
        <v>5</v>
      </c>
      <c r="AC276" s="99">
        <v>5</v>
      </c>
      <c r="AD276" s="99">
        <v>4</v>
      </c>
      <c r="AE276" s="103">
        <v>4</v>
      </c>
      <c r="AF276" s="103">
        <v>4</v>
      </c>
      <c r="AG276" s="103">
        <v>4</v>
      </c>
      <c r="AH276" s="103">
        <v>4</v>
      </c>
      <c r="AI276" s="103">
        <v>4</v>
      </c>
      <c r="AJ276" s="103">
        <v>4</v>
      </c>
      <c r="AK276" s="103">
        <v>4</v>
      </c>
      <c r="AL276" s="103">
        <v>4</v>
      </c>
      <c r="AM276" s="103">
        <v>4</v>
      </c>
      <c r="AN276" s="103">
        <v>4</v>
      </c>
      <c r="AO276" s="103">
        <v>4</v>
      </c>
      <c r="AP276" s="103">
        <v>4</v>
      </c>
      <c r="AQ276" s="103">
        <v>4</v>
      </c>
      <c r="AR276" s="103">
        <v>4</v>
      </c>
      <c r="AS276" s="77">
        <v>5</v>
      </c>
      <c r="AT276" s="77">
        <v>5</v>
      </c>
      <c r="AU276" s="105">
        <v>5</v>
      </c>
    </row>
    <row r="277" spans="1:47" ht="24">
      <c r="A277" s="73">
        <v>276</v>
      </c>
      <c r="B277" s="71" t="s">
        <v>212</v>
      </c>
      <c r="C277" s="71">
        <v>2</v>
      </c>
      <c r="D277" s="71" t="s">
        <v>115</v>
      </c>
      <c r="E277" s="71" t="s">
        <v>229</v>
      </c>
      <c r="F277" s="71">
        <v>0</v>
      </c>
      <c r="G277" s="71">
        <v>1</v>
      </c>
      <c r="H277" s="71">
        <v>0</v>
      </c>
      <c r="I277" s="71">
        <v>0</v>
      </c>
      <c r="J277" s="71">
        <v>0</v>
      </c>
      <c r="K277" s="71">
        <v>1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1">
        <v>0</v>
      </c>
      <c r="S277" s="71">
        <v>0</v>
      </c>
      <c r="T277" s="75">
        <v>3</v>
      </c>
      <c r="U277" s="75">
        <v>3</v>
      </c>
      <c r="V277" s="75">
        <v>3</v>
      </c>
      <c r="W277" s="101">
        <v>4</v>
      </c>
      <c r="X277" s="101">
        <v>4</v>
      </c>
      <c r="Y277" s="99">
        <v>4</v>
      </c>
      <c r="Z277" s="99">
        <v>4</v>
      </c>
      <c r="AA277" s="99">
        <v>4</v>
      </c>
      <c r="AB277" s="99">
        <v>4</v>
      </c>
      <c r="AC277" s="99">
        <v>4</v>
      </c>
      <c r="AD277" s="99">
        <v>3</v>
      </c>
      <c r="AE277" s="103">
        <v>3</v>
      </c>
      <c r="AF277" s="103">
        <v>4</v>
      </c>
      <c r="AG277" s="103">
        <v>4</v>
      </c>
      <c r="AH277" s="103">
        <v>4</v>
      </c>
      <c r="AI277" s="103">
        <v>4</v>
      </c>
      <c r="AJ277" s="103">
        <v>4</v>
      </c>
      <c r="AK277" s="103">
        <v>3</v>
      </c>
      <c r="AL277" s="103">
        <v>4</v>
      </c>
      <c r="AM277" s="103">
        <v>4</v>
      </c>
      <c r="AN277" s="103">
        <v>4</v>
      </c>
      <c r="AO277" s="103">
        <v>3</v>
      </c>
      <c r="AP277" s="103">
        <v>3</v>
      </c>
      <c r="AQ277" s="103">
        <v>4</v>
      </c>
      <c r="AR277" s="103">
        <v>4</v>
      </c>
      <c r="AS277" s="77">
        <v>4</v>
      </c>
      <c r="AT277" s="77">
        <v>4</v>
      </c>
      <c r="AU277" s="105">
        <v>4</v>
      </c>
    </row>
    <row r="278" spans="1:47" ht="24">
      <c r="A278" s="73">
        <v>277</v>
      </c>
      <c r="B278" s="71" t="s">
        <v>212</v>
      </c>
      <c r="C278" s="71">
        <v>2</v>
      </c>
      <c r="D278" s="71" t="s">
        <v>114</v>
      </c>
      <c r="E278" s="71" t="s">
        <v>209</v>
      </c>
      <c r="F278" s="71">
        <v>0</v>
      </c>
      <c r="G278" s="71">
        <v>1</v>
      </c>
      <c r="H278" s="71">
        <v>1</v>
      </c>
      <c r="I278" s="71">
        <v>0</v>
      </c>
      <c r="J278" s="71">
        <v>1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1">
        <v>0</v>
      </c>
      <c r="Q278" s="71">
        <v>0</v>
      </c>
      <c r="R278" s="71">
        <v>0</v>
      </c>
      <c r="S278" s="71">
        <v>0</v>
      </c>
      <c r="T278" s="75">
        <v>4</v>
      </c>
      <c r="U278" s="75">
        <v>5</v>
      </c>
      <c r="V278" s="75">
        <v>4</v>
      </c>
      <c r="W278" s="101">
        <v>5</v>
      </c>
      <c r="X278" s="101">
        <v>5</v>
      </c>
      <c r="Y278" s="99">
        <v>5</v>
      </c>
      <c r="Z278" s="99">
        <v>4</v>
      </c>
      <c r="AA278" s="99">
        <v>4</v>
      </c>
      <c r="AB278" s="99">
        <v>4</v>
      </c>
      <c r="AC278" s="99">
        <v>4</v>
      </c>
      <c r="AD278" s="99">
        <v>2</v>
      </c>
      <c r="AE278" s="103">
        <v>4</v>
      </c>
      <c r="AF278" s="103">
        <v>4</v>
      </c>
      <c r="AG278" s="103">
        <v>4</v>
      </c>
      <c r="AH278" s="103">
        <v>4</v>
      </c>
      <c r="AI278" s="103">
        <v>4</v>
      </c>
      <c r="AJ278" s="103">
        <v>4</v>
      </c>
      <c r="AK278" s="103">
        <v>4</v>
      </c>
      <c r="AL278" s="103">
        <v>4</v>
      </c>
      <c r="AM278" s="103">
        <v>4</v>
      </c>
      <c r="AN278" s="103">
        <v>4</v>
      </c>
      <c r="AO278" s="103">
        <v>4</v>
      </c>
      <c r="AP278" s="103">
        <v>4</v>
      </c>
      <c r="AQ278" s="103">
        <v>4</v>
      </c>
      <c r="AR278" s="103">
        <v>4</v>
      </c>
      <c r="AS278" s="77">
        <v>5</v>
      </c>
      <c r="AT278" s="77">
        <v>4</v>
      </c>
      <c r="AU278" s="105">
        <v>4</v>
      </c>
    </row>
    <row r="279" spans="1:47" ht="24">
      <c r="A279" s="73">
        <v>278</v>
      </c>
      <c r="B279" s="71" t="s">
        <v>218</v>
      </c>
      <c r="C279" s="71">
        <v>2</v>
      </c>
      <c r="D279" s="71" t="s">
        <v>67</v>
      </c>
      <c r="E279" s="71" t="s">
        <v>210</v>
      </c>
      <c r="F279" s="71">
        <v>1</v>
      </c>
      <c r="G279" s="71">
        <v>0</v>
      </c>
      <c r="H279" s="71">
        <v>1</v>
      </c>
      <c r="I279" s="71">
        <v>1</v>
      </c>
      <c r="J279" s="71">
        <v>1</v>
      </c>
      <c r="K279" s="71">
        <v>0</v>
      </c>
      <c r="L279" s="71">
        <v>1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>
        <v>0</v>
      </c>
      <c r="S279" s="71">
        <v>0</v>
      </c>
      <c r="T279" s="75">
        <v>3</v>
      </c>
      <c r="U279" s="75">
        <v>4</v>
      </c>
      <c r="V279" s="75">
        <v>4</v>
      </c>
      <c r="W279" s="101">
        <v>5</v>
      </c>
      <c r="X279" s="101">
        <v>4</v>
      </c>
      <c r="Y279" s="99">
        <v>4</v>
      </c>
      <c r="Z279" s="99">
        <v>4</v>
      </c>
      <c r="AA279" s="99">
        <v>4</v>
      </c>
      <c r="AB279" s="99">
        <v>4</v>
      </c>
      <c r="AC279" s="99">
        <v>5</v>
      </c>
      <c r="AD279" s="99">
        <v>5</v>
      </c>
      <c r="AE279" s="103">
        <v>5</v>
      </c>
      <c r="AF279" s="103">
        <v>5</v>
      </c>
      <c r="AG279" s="103">
        <v>5</v>
      </c>
      <c r="AH279" s="103">
        <v>5</v>
      </c>
      <c r="AI279" s="103">
        <v>5</v>
      </c>
      <c r="AJ279" s="103">
        <v>5</v>
      </c>
      <c r="AK279" s="103">
        <v>5</v>
      </c>
      <c r="AL279" s="103">
        <v>4</v>
      </c>
      <c r="AM279" s="103">
        <v>5</v>
      </c>
      <c r="AN279" s="103">
        <v>5</v>
      </c>
      <c r="AO279" s="103">
        <v>5</v>
      </c>
      <c r="AP279" s="103">
        <v>5</v>
      </c>
      <c r="AQ279" s="103">
        <v>5</v>
      </c>
      <c r="AR279" s="103">
        <v>5</v>
      </c>
      <c r="AS279" s="77">
        <v>4</v>
      </c>
      <c r="AT279" s="77">
        <v>4</v>
      </c>
      <c r="AU279" s="105">
        <v>4</v>
      </c>
    </row>
    <row r="280" spans="1:47" ht="24">
      <c r="A280" s="73">
        <v>279</v>
      </c>
      <c r="B280" s="71" t="s">
        <v>212</v>
      </c>
      <c r="C280" s="71">
        <v>1</v>
      </c>
      <c r="D280" s="71" t="s">
        <v>67</v>
      </c>
      <c r="E280" s="71" t="s">
        <v>210</v>
      </c>
      <c r="F280" s="71">
        <v>1</v>
      </c>
      <c r="G280" s="71">
        <v>1</v>
      </c>
      <c r="H280" s="71">
        <v>1</v>
      </c>
      <c r="I280" s="71">
        <v>1</v>
      </c>
      <c r="J280" s="71">
        <v>0</v>
      </c>
      <c r="K280" s="71">
        <v>1</v>
      </c>
      <c r="L280" s="71">
        <v>0</v>
      </c>
      <c r="M280" s="71">
        <v>1</v>
      </c>
      <c r="N280" s="71">
        <v>0</v>
      </c>
      <c r="O280" s="71">
        <v>0</v>
      </c>
      <c r="P280" s="71">
        <v>0</v>
      </c>
      <c r="Q280" s="71">
        <v>0</v>
      </c>
      <c r="R280" s="71">
        <v>0</v>
      </c>
      <c r="S280" s="71">
        <v>0</v>
      </c>
      <c r="T280" s="75">
        <v>5</v>
      </c>
      <c r="U280" s="75">
        <v>5</v>
      </c>
      <c r="V280" s="75">
        <v>1</v>
      </c>
      <c r="W280" s="101">
        <v>4</v>
      </c>
      <c r="X280" s="101">
        <v>4</v>
      </c>
      <c r="Y280" s="99">
        <v>5</v>
      </c>
      <c r="Z280" s="99">
        <v>5</v>
      </c>
      <c r="AA280" s="99">
        <v>5</v>
      </c>
      <c r="AB280" s="99">
        <v>5</v>
      </c>
      <c r="AC280" s="99">
        <v>5</v>
      </c>
      <c r="AD280" s="99">
        <v>3</v>
      </c>
      <c r="AE280" s="103">
        <v>4</v>
      </c>
      <c r="AF280" s="103">
        <v>3</v>
      </c>
      <c r="AG280" s="103">
        <v>3</v>
      </c>
      <c r="AH280" s="103">
        <v>3</v>
      </c>
      <c r="AI280" s="103">
        <v>3</v>
      </c>
      <c r="AJ280" s="103">
        <v>3</v>
      </c>
      <c r="AK280" s="103">
        <v>3</v>
      </c>
      <c r="AL280" s="103">
        <v>3</v>
      </c>
      <c r="AM280" s="103">
        <v>4</v>
      </c>
      <c r="AN280" s="103">
        <v>3</v>
      </c>
      <c r="AO280" s="103">
        <v>3</v>
      </c>
      <c r="AP280" s="103">
        <v>3</v>
      </c>
      <c r="AQ280" s="103">
        <v>3</v>
      </c>
      <c r="AR280" s="103">
        <v>3</v>
      </c>
      <c r="AS280" s="77">
        <v>4</v>
      </c>
      <c r="AT280" s="77">
        <v>4</v>
      </c>
      <c r="AU280" s="105">
        <v>4</v>
      </c>
    </row>
    <row r="281" spans="1:47" ht="24">
      <c r="A281" s="73">
        <v>280</v>
      </c>
      <c r="B281" s="71" t="s">
        <v>212</v>
      </c>
      <c r="C281" s="71">
        <v>1</v>
      </c>
      <c r="D281" s="71" t="s">
        <v>67</v>
      </c>
      <c r="E281" s="71" t="s">
        <v>210</v>
      </c>
      <c r="F281" s="71">
        <v>0</v>
      </c>
      <c r="G281" s="71">
        <v>1</v>
      </c>
      <c r="H281" s="71">
        <v>0</v>
      </c>
      <c r="I281" s="71">
        <v>0</v>
      </c>
      <c r="J281" s="71">
        <v>0</v>
      </c>
      <c r="K281" s="71">
        <v>0</v>
      </c>
      <c r="L281" s="71">
        <v>1</v>
      </c>
      <c r="M281" s="71">
        <v>0</v>
      </c>
      <c r="N281" s="71">
        <v>0</v>
      </c>
      <c r="O281" s="71">
        <v>0</v>
      </c>
      <c r="P281" s="71">
        <v>0</v>
      </c>
      <c r="Q281" s="71">
        <v>0</v>
      </c>
      <c r="R281" s="71">
        <v>0</v>
      </c>
      <c r="S281" s="71">
        <v>0</v>
      </c>
      <c r="T281" s="75">
        <v>5</v>
      </c>
      <c r="U281" s="75">
        <v>5</v>
      </c>
      <c r="V281" s="75">
        <v>4</v>
      </c>
      <c r="W281" s="101">
        <v>4</v>
      </c>
      <c r="X281" s="101">
        <v>5</v>
      </c>
      <c r="Y281" s="99">
        <v>5</v>
      </c>
      <c r="Z281" s="99">
        <v>5</v>
      </c>
      <c r="AA281" s="99">
        <v>4</v>
      </c>
      <c r="AB281" s="99">
        <v>4</v>
      </c>
      <c r="AC281" s="99">
        <v>4</v>
      </c>
      <c r="AD281" s="99">
        <v>4</v>
      </c>
      <c r="AE281" s="103">
        <v>3</v>
      </c>
      <c r="AF281" s="103">
        <v>3</v>
      </c>
      <c r="AG281" s="103">
        <v>3</v>
      </c>
      <c r="AH281" s="103">
        <v>3</v>
      </c>
      <c r="AI281" s="103">
        <v>3</v>
      </c>
      <c r="AJ281" s="103">
        <v>3</v>
      </c>
      <c r="AK281" s="103">
        <v>3</v>
      </c>
      <c r="AL281" s="103">
        <v>3</v>
      </c>
      <c r="AM281" s="103">
        <v>3</v>
      </c>
      <c r="AN281" s="103">
        <v>3</v>
      </c>
      <c r="AO281" s="103">
        <v>3</v>
      </c>
      <c r="AP281" s="103">
        <v>3</v>
      </c>
      <c r="AQ281" s="103">
        <v>3</v>
      </c>
      <c r="AR281" s="103">
        <v>3</v>
      </c>
      <c r="AS281" s="77">
        <v>3</v>
      </c>
      <c r="AT281" s="77">
        <v>3</v>
      </c>
      <c r="AU281" s="105">
        <v>4</v>
      </c>
    </row>
    <row r="282" spans="1:47" ht="24">
      <c r="A282" s="73">
        <v>281</v>
      </c>
      <c r="B282" s="71" t="s">
        <v>212</v>
      </c>
      <c r="C282" s="71">
        <v>2</v>
      </c>
      <c r="D282" s="71" t="s">
        <v>67</v>
      </c>
      <c r="E282" s="71" t="s">
        <v>90</v>
      </c>
      <c r="F282" s="71">
        <v>1</v>
      </c>
      <c r="G282" s="71">
        <v>0</v>
      </c>
      <c r="H282" s="71">
        <v>1</v>
      </c>
      <c r="I282" s="71">
        <v>0</v>
      </c>
      <c r="J282" s="71">
        <v>1</v>
      </c>
      <c r="K282" s="71">
        <v>0</v>
      </c>
      <c r="L282" s="71">
        <v>0</v>
      </c>
      <c r="M282" s="71">
        <v>0</v>
      </c>
      <c r="N282" s="71">
        <v>1</v>
      </c>
      <c r="O282" s="71">
        <v>0</v>
      </c>
      <c r="P282" s="71">
        <v>0</v>
      </c>
      <c r="Q282" s="71">
        <v>0</v>
      </c>
      <c r="R282" s="71">
        <v>0</v>
      </c>
      <c r="S282" s="71">
        <v>0</v>
      </c>
      <c r="T282" s="75">
        <v>5</v>
      </c>
      <c r="U282" s="75">
        <v>5</v>
      </c>
      <c r="V282" s="75">
        <v>4</v>
      </c>
      <c r="W282" s="101">
        <v>5</v>
      </c>
      <c r="X282" s="101">
        <v>5</v>
      </c>
      <c r="Y282" s="99">
        <v>4</v>
      </c>
      <c r="Z282" s="99">
        <v>4</v>
      </c>
      <c r="AA282" s="99">
        <v>4</v>
      </c>
      <c r="AB282" s="99">
        <v>4</v>
      </c>
      <c r="AC282" s="99">
        <v>4</v>
      </c>
      <c r="AD282" s="99">
        <v>4</v>
      </c>
      <c r="AE282" s="103">
        <v>4</v>
      </c>
      <c r="AF282" s="103">
        <v>4</v>
      </c>
      <c r="AG282" s="103">
        <v>4</v>
      </c>
      <c r="AH282" s="103">
        <v>4</v>
      </c>
      <c r="AI282" s="103">
        <v>4</v>
      </c>
      <c r="AJ282" s="103">
        <v>4</v>
      </c>
      <c r="AK282" s="103">
        <v>4</v>
      </c>
      <c r="AL282" s="103">
        <v>4</v>
      </c>
      <c r="AM282" s="103">
        <v>4</v>
      </c>
      <c r="AN282" s="103">
        <v>4</v>
      </c>
      <c r="AO282" s="103">
        <v>4</v>
      </c>
      <c r="AP282" s="103">
        <v>4</v>
      </c>
      <c r="AQ282" s="103">
        <v>4</v>
      </c>
      <c r="AR282" s="103">
        <v>4</v>
      </c>
      <c r="AS282" s="77">
        <v>4</v>
      </c>
      <c r="AT282" s="77">
        <v>4</v>
      </c>
      <c r="AU282" s="105">
        <v>4</v>
      </c>
    </row>
    <row r="283" spans="1:47" ht="24">
      <c r="A283" s="73">
        <v>282</v>
      </c>
      <c r="B283" s="71" t="s">
        <v>212</v>
      </c>
      <c r="C283" s="71">
        <v>2</v>
      </c>
      <c r="D283" s="71" t="s">
        <v>70</v>
      </c>
      <c r="E283" s="71" t="s">
        <v>262</v>
      </c>
      <c r="F283" s="71">
        <v>0</v>
      </c>
      <c r="G283" s="71">
        <v>1</v>
      </c>
      <c r="H283" s="71">
        <v>1</v>
      </c>
      <c r="I283" s="71">
        <v>0</v>
      </c>
      <c r="J283" s="71">
        <v>0</v>
      </c>
      <c r="K283" s="71">
        <v>0</v>
      </c>
      <c r="L283" s="71">
        <v>1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1">
        <v>0</v>
      </c>
      <c r="S283" s="71">
        <v>0</v>
      </c>
      <c r="T283" s="75">
        <v>4</v>
      </c>
      <c r="U283" s="75">
        <v>5</v>
      </c>
      <c r="V283" s="75">
        <v>4</v>
      </c>
      <c r="W283" s="101">
        <v>5</v>
      </c>
      <c r="X283" s="101">
        <v>5</v>
      </c>
      <c r="Y283" s="99">
        <v>5</v>
      </c>
      <c r="Z283" s="99">
        <v>5</v>
      </c>
      <c r="AA283" s="99">
        <v>5</v>
      </c>
      <c r="AB283" s="99">
        <v>5</v>
      </c>
      <c r="AC283" s="99">
        <v>5</v>
      </c>
      <c r="AD283" s="99">
        <v>4</v>
      </c>
      <c r="AE283" s="103">
        <v>5</v>
      </c>
      <c r="AF283" s="103">
        <v>5</v>
      </c>
      <c r="AG283" s="103">
        <v>5</v>
      </c>
      <c r="AH283" s="103">
        <v>5</v>
      </c>
      <c r="AI283" s="103">
        <v>5</v>
      </c>
      <c r="AJ283" s="103">
        <v>5</v>
      </c>
      <c r="AK283" s="103">
        <v>5</v>
      </c>
      <c r="AL283" s="103">
        <v>5</v>
      </c>
      <c r="AM283" s="103">
        <v>5</v>
      </c>
      <c r="AN283" s="103">
        <v>5</v>
      </c>
      <c r="AO283" s="103">
        <v>5</v>
      </c>
      <c r="AP283" s="103">
        <v>5</v>
      </c>
      <c r="AQ283" s="103">
        <v>5</v>
      </c>
      <c r="AR283" s="103">
        <v>5</v>
      </c>
      <c r="AS283" s="77">
        <v>5</v>
      </c>
      <c r="AT283" s="77">
        <v>5</v>
      </c>
      <c r="AU283" s="105">
        <v>5</v>
      </c>
    </row>
    <row r="284" spans="1:47" ht="24">
      <c r="A284" s="73">
        <v>283</v>
      </c>
      <c r="B284" s="71" t="s">
        <v>212</v>
      </c>
      <c r="C284" s="71">
        <v>2</v>
      </c>
      <c r="D284" s="71" t="s">
        <v>70</v>
      </c>
      <c r="E284" s="71" t="s">
        <v>242</v>
      </c>
      <c r="F284" s="71">
        <v>1</v>
      </c>
      <c r="G284" s="71">
        <v>0</v>
      </c>
      <c r="H284" s="71">
        <v>1</v>
      </c>
      <c r="I284" s="71">
        <v>0</v>
      </c>
      <c r="J284" s="71">
        <v>1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1">
        <v>0</v>
      </c>
      <c r="Q284" s="71">
        <v>0</v>
      </c>
      <c r="R284" s="71">
        <v>0</v>
      </c>
      <c r="S284" s="71">
        <v>0</v>
      </c>
      <c r="T284" s="75">
        <v>4</v>
      </c>
      <c r="U284" s="75">
        <v>4</v>
      </c>
      <c r="V284" s="75">
        <v>3</v>
      </c>
      <c r="W284" s="101">
        <v>4</v>
      </c>
      <c r="X284" s="101">
        <v>4</v>
      </c>
      <c r="Y284" s="99">
        <v>4</v>
      </c>
      <c r="Z284" s="99">
        <v>3</v>
      </c>
      <c r="AA284" s="99">
        <v>4</v>
      </c>
      <c r="AB284" s="99">
        <v>4</v>
      </c>
      <c r="AC284" s="99">
        <v>4</v>
      </c>
      <c r="AD284" s="99">
        <v>3</v>
      </c>
      <c r="AE284" s="103">
        <v>3</v>
      </c>
      <c r="AF284" s="103">
        <v>4</v>
      </c>
      <c r="AG284" s="103">
        <v>4</v>
      </c>
      <c r="AH284" s="103">
        <v>4</v>
      </c>
      <c r="AI284" s="103">
        <v>4</v>
      </c>
      <c r="AJ284" s="103">
        <v>4</v>
      </c>
      <c r="AK284" s="103">
        <v>4</v>
      </c>
      <c r="AL284" s="103">
        <v>4</v>
      </c>
      <c r="AM284" s="103">
        <v>4</v>
      </c>
      <c r="AN284" s="103">
        <v>4</v>
      </c>
      <c r="AO284" s="103">
        <v>4</v>
      </c>
      <c r="AP284" s="103">
        <v>4</v>
      </c>
      <c r="AQ284" s="103">
        <v>4</v>
      </c>
      <c r="AR284" s="103">
        <v>4</v>
      </c>
      <c r="AS284" s="77">
        <v>3</v>
      </c>
      <c r="AT284" s="77">
        <v>3</v>
      </c>
      <c r="AU284" s="105">
        <v>4</v>
      </c>
    </row>
    <row r="285" spans="1:47" ht="24">
      <c r="A285" s="73">
        <v>284</v>
      </c>
      <c r="B285" s="71" t="s">
        <v>217</v>
      </c>
      <c r="C285" s="71">
        <v>2</v>
      </c>
      <c r="D285" s="71" t="s">
        <v>84</v>
      </c>
      <c r="E285" s="71" t="s">
        <v>84</v>
      </c>
      <c r="F285" s="71">
        <v>0</v>
      </c>
      <c r="G285" s="71">
        <v>1</v>
      </c>
      <c r="H285" s="71">
        <v>0</v>
      </c>
      <c r="I285" s="71">
        <v>0</v>
      </c>
      <c r="J285" s="71">
        <v>0</v>
      </c>
      <c r="K285" s="71">
        <v>0</v>
      </c>
      <c r="L285" s="71">
        <v>1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>
        <v>0</v>
      </c>
      <c r="S285" s="71">
        <v>0</v>
      </c>
      <c r="T285" s="75">
        <v>5</v>
      </c>
      <c r="U285" s="75">
        <v>4</v>
      </c>
      <c r="V285" s="75">
        <v>3</v>
      </c>
      <c r="W285" s="101">
        <v>5</v>
      </c>
      <c r="X285" s="101">
        <v>5</v>
      </c>
      <c r="Y285" s="99">
        <v>5</v>
      </c>
      <c r="Z285" s="99">
        <v>3</v>
      </c>
      <c r="AA285" s="99">
        <v>3</v>
      </c>
      <c r="AB285" s="99">
        <v>5</v>
      </c>
      <c r="AC285" s="99">
        <v>4</v>
      </c>
      <c r="AD285" s="99">
        <v>3</v>
      </c>
      <c r="AE285" s="103">
        <v>5</v>
      </c>
      <c r="AF285" s="103">
        <v>5</v>
      </c>
      <c r="AG285" s="103">
        <v>5</v>
      </c>
      <c r="AH285" s="103">
        <v>5</v>
      </c>
      <c r="AI285" s="103">
        <v>5</v>
      </c>
      <c r="AJ285" s="103">
        <v>5</v>
      </c>
      <c r="AK285" s="103">
        <v>5</v>
      </c>
      <c r="AL285" s="103">
        <v>5</v>
      </c>
      <c r="AM285" s="103">
        <v>5</v>
      </c>
      <c r="AN285" s="103">
        <v>5</v>
      </c>
      <c r="AO285" s="103">
        <v>5</v>
      </c>
      <c r="AP285" s="103">
        <v>5</v>
      </c>
      <c r="AQ285" s="103">
        <v>5</v>
      </c>
      <c r="AR285" s="103">
        <v>5</v>
      </c>
      <c r="AS285" s="77">
        <v>3</v>
      </c>
      <c r="AT285" s="77">
        <v>3</v>
      </c>
      <c r="AU285" s="105">
        <v>4</v>
      </c>
    </row>
    <row r="286" spans="1:47" ht="24">
      <c r="A286" s="73">
        <v>285</v>
      </c>
      <c r="B286" s="71" t="s">
        <v>212</v>
      </c>
      <c r="C286" s="71">
        <v>2</v>
      </c>
      <c r="D286" s="71" t="s">
        <v>84</v>
      </c>
      <c r="E286" s="71" t="s">
        <v>84</v>
      </c>
      <c r="F286" s="71">
        <v>0</v>
      </c>
      <c r="G286" s="71">
        <v>1</v>
      </c>
      <c r="H286" s="71">
        <v>1</v>
      </c>
      <c r="I286" s="71">
        <v>1</v>
      </c>
      <c r="J286" s="71">
        <v>0</v>
      </c>
      <c r="K286" s="71">
        <v>0</v>
      </c>
      <c r="L286" s="71">
        <v>1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>
        <v>0</v>
      </c>
      <c r="S286" s="71">
        <v>0</v>
      </c>
      <c r="T286" s="75">
        <v>4</v>
      </c>
      <c r="U286" s="75">
        <v>5</v>
      </c>
      <c r="V286" s="75">
        <v>3</v>
      </c>
      <c r="W286" s="101">
        <v>4</v>
      </c>
      <c r="X286" s="101">
        <v>4</v>
      </c>
      <c r="Y286" s="99">
        <v>4</v>
      </c>
      <c r="Z286" s="99">
        <v>5</v>
      </c>
      <c r="AA286" s="99">
        <v>4</v>
      </c>
      <c r="AB286" s="99">
        <v>4</v>
      </c>
      <c r="AC286" s="99">
        <v>4</v>
      </c>
      <c r="AD286" s="99">
        <v>3</v>
      </c>
      <c r="AE286" s="103">
        <v>4</v>
      </c>
      <c r="AF286" s="103">
        <v>4</v>
      </c>
      <c r="AG286" s="103">
        <v>4</v>
      </c>
      <c r="AH286" s="103">
        <v>4</v>
      </c>
      <c r="AI286" s="103">
        <v>4</v>
      </c>
      <c r="AJ286" s="103">
        <v>4</v>
      </c>
      <c r="AK286" s="103">
        <v>4</v>
      </c>
      <c r="AL286" s="103">
        <v>4</v>
      </c>
      <c r="AM286" s="103">
        <v>4</v>
      </c>
      <c r="AN286" s="103">
        <v>5</v>
      </c>
      <c r="AO286" s="103">
        <v>5</v>
      </c>
      <c r="AP286" s="103">
        <v>5</v>
      </c>
      <c r="AQ286" s="103">
        <v>5</v>
      </c>
      <c r="AR286" s="103">
        <v>5</v>
      </c>
      <c r="AS286" s="77">
        <v>5</v>
      </c>
      <c r="AT286" s="77">
        <v>4</v>
      </c>
      <c r="AU286" s="105">
        <v>4</v>
      </c>
    </row>
    <row r="287" spans="1:47" ht="24">
      <c r="A287" s="73">
        <v>286</v>
      </c>
      <c r="B287" s="71" t="s">
        <v>212</v>
      </c>
      <c r="C287" s="71">
        <v>2</v>
      </c>
      <c r="D287" s="71" t="s">
        <v>73</v>
      </c>
      <c r="E287" s="71" t="s">
        <v>95</v>
      </c>
      <c r="F287" s="71">
        <v>0</v>
      </c>
      <c r="G287" s="71">
        <v>1</v>
      </c>
      <c r="H287" s="71">
        <v>1</v>
      </c>
      <c r="I287" s="71">
        <v>0</v>
      </c>
      <c r="J287" s="71">
        <v>1</v>
      </c>
      <c r="K287" s="71">
        <v>1</v>
      </c>
      <c r="L287" s="71">
        <v>1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71">
        <v>0</v>
      </c>
      <c r="S287" s="71">
        <v>0</v>
      </c>
      <c r="T287" s="75">
        <v>4</v>
      </c>
      <c r="U287" s="75">
        <v>4</v>
      </c>
      <c r="V287" s="75">
        <v>3</v>
      </c>
      <c r="W287" s="101">
        <v>4</v>
      </c>
      <c r="X287" s="101">
        <v>4</v>
      </c>
      <c r="Y287" s="99">
        <v>4</v>
      </c>
      <c r="Z287" s="99">
        <v>4</v>
      </c>
      <c r="AA287" s="99">
        <v>4</v>
      </c>
      <c r="AB287" s="99">
        <v>4</v>
      </c>
      <c r="AC287" s="99">
        <v>3</v>
      </c>
      <c r="AD287" s="99">
        <v>3</v>
      </c>
      <c r="AE287" s="103">
        <v>4</v>
      </c>
      <c r="AF287" s="103">
        <v>3</v>
      </c>
      <c r="AG287" s="103">
        <v>4</v>
      </c>
      <c r="AH287" s="103">
        <v>4</v>
      </c>
      <c r="AI287" s="103">
        <v>4</v>
      </c>
      <c r="AJ287" s="103">
        <v>5</v>
      </c>
      <c r="AK287" s="103">
        <v>4</v>
      </c>
      <c r="AL287" s="103">
        <v>4</v>
      </c>
      <c r="AM287" s="103">
        <v>4</v>
      </c>
      <c r="AN287" s="103">
        <v>4</v>
      </c>
      <c r="AO287" s="103">
        <v>3</v>
      </c>
      <c r="AP287" s="103">
        <v>4</v>
      </c>
      <c r="AQ287" s="103">
        <v>2</v>
      </c>
      <c r="AR287" s="103">
        <v>2</v>
      </c>
      <c r="AS287" s="77">
        <v>3</v>
      </c>
      <c r="AT287" s="77">
        <v>4</v>
      </c>
      <c r="AU287" s="105">
        <v>4</v>
      </c>
    </row>
    <row r="288" spans="1:47" ht="24">
      <c r="A288" s="73">
        <v>287</v>
      </c>
      <c r="B288" s="71" t="s">
        <v>212</v>
      </c>
      <c r="C288" s="71">
        <v>2</v>
      </c>
      <c r="D288" s="71" t="s">
        <v>84</v>
      </c>
      <c r="E288" s="71" t="s">
        <v>84</v>
      </c>
      <c r="F288" s="71">
        <v>0</v>
      </c>
      <c r="G288" s="71">
        <v>1</v>
      </c>
      <c r="H288" s="71">
        <v>1</v>
      </c>
      <c r="I288" s="71">
        <v>0</v>
      </c>
      <c r="J288" s="71">
        <v>1</v>
      </c>
      <c r="K288" s="71">
        <v>1</v>
      </c>
      <c r="L288" s="71">
        <v>1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1">
        <v>0</v>
      </c>
      <c r="S288" s="71">
        <v>0</v>
      </c>
      <c r="T288" s="75">
        <v>5</v>
      </c>
      <c r="U288" s="75">
        <v>5</v>
      </c>
      <c r="V288" s="75">
        <v>3</v>
      </c>
      <c r="W288" s="101">
        <v>5</v>
      </c>
      <c r="X288" s="101">
        <v>5</v>
      </c>
      <c r="Y288" s="99">
        <v>5</v>
      </c>
      <c r="Z288" s="99">
        <v>5</v>
      </c>
      <c r="AA288" s="99">
        <v>5</v>
      </c>
      <c r="AB288" s="99">
        <v>5</v>
      </c>
      <c r="AC288" s="99">
        <v>5</v>
      </c>
      <c r="AD288" s="99">
        <v>4</v>
      </c>
      <c r="AE288" s="103">
        <v>5</v>
      </c>
      <c r="AF288" s="103">
        <v>5</v>
      </c>
      <c r="AG288" s="103">
        <v>5</v>
      </c>
      <c r="AH288" s="103">
        <v>5</v>
      </c>
      <c r="AI288" s="103">
        <v>5</v>
      </c>
      <c r="AJ288" s="103">
        <v>5</v>
      </c>
      <c r="AK288" s="103">
        <v>5</v>
      </c>
      <c r="AL288" s="103">
        <v>5</v>
      </c>
      <c r="AM288" s="103">
        <v>5</v>
      </c>
      <c r="AN288" s="103">
        <v>5</v>
      </c>
      <c r="AO288" s="103">
        <v>5</v>
      </c>
      <c r="AP288" s="103">
        <v>5</v>
      </c>
      <c r="AQ288" s="103">
        <v>5</v>
      </c>
      <c r="AR288" s="103">
        <v>5</v>
      </c>
      <c r="AS288" s="77">
        <v>5</v>
      </c>
      <c r="AT288" s="77">
        <v>5</v>
      </c>
      <c r="AU288" s="105">
        <v>5</v>
      </c>
    </row>
    <row r="289" spans="1:47" ht="24">
      <c r="A289" s="73">
        <v>288</v>
      </c>
      <c r="B289" s="71" t="s">
        <v>212</v>
      </c>
      <c r="C289" s="71">
        <v>2</v>
      </c>
      <c r="D289" s="71" t="s">
        <v>67</v>
      </c>
      <c r="E289" s="71" t="s">
        <v>78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1">
        <v>0</v>
      </c>
      <c r="S289" s="71">
        <v>0</v>
      </c>
      <c r="T289" s="75">
        <v>4</v>
      </c>
      <c r="U289" s="75">
        <v>4</v>
      </c>
      <c r="V289" s="75">
        <v>3</v>
      </c>
      <c r="W289" s="101">
        <v>4</v>
      </c>
      <c r="X289" s="101">
        <v>4</v>
      </c>
      <c r="Y289" s="99">
        <v>5</v>
      </c>
      <c r="Z289" s="99">
        <v>5</v>
      </c>
      <c r="AA289" s="99">
        <v>5</v>
      </c>
      <c r="AB289" s="99">
        <v>5</v>
      </c>
      <c r="AC289" s="99">
        <v>5</v>
      </c>
      <c r="AD289" s="99">
        <v>4</v>
      </c>
      <c r="AE289" s="103">
        <v>4</v>
      </c>
      <c r="AF289" s="103">
        <v>4</v>
      </c>
      <c r="AG289" s="103">
        <v>4</v>
      </c>
      <c r="AH289" s="103">
        <v>4</v>
      </c>
      <c r="AI289" s="103">
        <v>4</v>
      </c>
      <c r="AJ289" s="103">
        <v>4</v>
      </c>
      <c r="AK289" s="103">
        <v>4</v>
      </c>
      <c r="AL289" s="103">
        <v>5</v>
      </c>
      <c r="AM289" s="103">
        <v>5</v>
      </c>
      <c r="AN289" s="103">
        <v>5</v>
      </c>
      <c r="AO289" s="103">
        <v>4</v>
      </c>
      <c r="AP289" s="103">
        <v>5</v>
      </c>
      <c r="AQ289" s="103">
        <v>5</v>
      </c>
      <c r="AR289" s="103">
        <v>5</v>
      </c>
      <c r="AS289" s="77">
        <v>4</v>
      </c>
      <c r="AT289" s="77">
        <v>5</v>
      </c>
      <c r="AU289" s="105">
        <v>5</v>
      </c>
    </row>
    <row r="290" spans="1:47" ht="24">
      <c r="A290" s="73">
        <v>289</v>
      </c>
      <c r="B290" s="71" t="s">
        <v>212</v>
      </c>
      <c r="C290" s="71">
        <v>1</v>
      </c>
      <c r="D290" s="71" t="s">
        <v>75</v>
      </c>
      <c r="E290" s="71" t="s">
        <v>76</v>
      </c>
      <c r="F290" s="71">
        <v>0</v>
      </c>
      <c r="G290" s="71">
        <v>1</v>
      </c>
      <c r="H290" s="71">
        <v>1</v>
      </c>
      <c r="I290" s="71">
        <v>0</v>
      </c>
      <c r="J290" s="71">
        <v>0</v>
      </c>
      <c r="K290" s="71">
        <v>0</v>
      </c>
      <c r="L290" s="71">
        <v>1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71">
        <v>0</v>
      </c>
      <c r="S290" s="71">
        <v>0</v>
      </c>
      <c r="T290" s="75">
        <v>4</v>
      </c>
      <c r="U290" s="75">
        <v>5</v>
      </c>
      <c r="V290" s="75">
        <v>5</v>
      </c>
      <c r="W290" s="101">
        <v>4</v>
      </c>
      <c r="X290" s="101">
        <v>4</v>
      </c>
      <c r="Y290" s="99">
        <v>5</v>
      </c>
      <c r="Z290" s="99">
        <v>4</v>
      </c>
      <c r="AA290" s="99">
        <v>5</v>
      </c>
      <c r="AB290" s="99">
        <v>5</v>
      </c>
      <c r="AC290" s="99">
        <v>5</v>
      </c>
      <c r="AD290" s="99">
        <v>4</v>
      </c>
      <c r="AE290" s="103">
        <v>4</v>
      </c>
      <c r="AF290" s="103">
        <v>4</v>
      </c>
      <c r="AG290" s="103">
        <v>4</v>
      </c>
      <c r="AH290" s="103">
        <v>4</v>
      </c>
      <c r="AI290" s="103">
        <v>4</v>
      </c>
      <c r="AJ290" s="103">
        <v>4</v>
      </c>
      <c r="AK290" s="103">
        <v>4</v>
      </c>
      <c r="AL290" s="103">
        <v>4</v>
      </c>
      <c r="AM290" s="103">
        <v>4</v>
      </c>
      <c r="AN290" s="103">
        <v>4</v>
      </c>
      <c r="AO290" s="103">
        <v>4</v>
      </c>
      <c r="AP290" s="103">
        <v>4</v>
      </c>
      <c r="AQ290" s="103">
        <v>4</v>
      </c>
      <c r="AR290" s="103">
        <v>4</v>
      </c>
      <c r="AS290" s="77">
        <v>4</v>
      </c>
      <c r="AT290" s="77">
        <v>4</v>
      </c>
      <c r="AU290" s="105">
        <v>4</v>
      </c>
    </row>
    <row r="291" spans="1:47" ht="24">
      <c r="A291" s="73">
        <v>290</v>
      </c>
      <c r="B291" s="71" t="s">
        <v>212</v>
      </c>
      <c r="C291" s="71">
        <v>2</v>
      </c>
      <c r="D291" s="71" t="s">
        <v>67</v>
      </c>
      <c r="E291" s="71" t="s">
        <v>78</v>
      </c>
      <c r="F291" s="71">
        <v>1</v>
      </c>
      <c r="G291" s="71">
        <v>0</v>
      </c>
      <c r="H291" s="71">
        <v>1</v>
      </c>
      <c r="I291" s="71">
        <v>0</v>
      </c>
      <c r="J291" s="71">
        <v>1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1">
        <v>0</v>
      </c>
      <c r="S291" s="71">
        <v>0</v>
      </c>
      <c r="T291" s="75">
        <v>2</v>
      </c>
      <c r="U291" s="75">
        <v>4</v>
      </c>
      <c r="V291" s="75">
        <v>2</v>
      </c>
      <c r="W291" s="101">
        <v>4</v>
      </c>
      <c r="X291" s="101">
        <v>4</v>
      </c>
      <c r="Y291" s="99">
        <v>5</v>
      </c>
      <c r="Z291" s="99">
        <v>4</v>
      </c>
      <c r="AA291" s="99">
        <v>3</v>
      </c>
      <c r="AB291" s="99">
        <v>4</v>
      </c>
      <c r="AC291" s="99">
        <v>4</v>
      </c>
      <c r="AD291" s="99">
        <v>3</v>
      </c>
      <c r="AE291" s="103">
        <v>3</v>
      </c>
      <c r="AF291" s="103">
        <v>3</v>
      </c>
      <c r="AG291" s="103">
        <v>3</v>
      </c>
      <c r="AH291" s="103">
        <v>3</v>
      </c>
      <c r="AI291" s="103">
        <v>3</v>
      </c>
      <c r="AJ291" s="103">
        <v>3</v>
      </c>
      <c r="AK291" s="103">
        <v>4</v>
      </c>
      <c r="AL291" s="103">
        <v>3</v>
      </c>
      <c r="AM291" s="103">
        <v>4</v>
      </c>
      <c r="AN291" s="103">
        <v>3</v>
      </c>
      <c r="AO291" s="103">
        <v>4</v>
      </c>
      <c r="AP291" s="103">
        <v>3</v>
      </c>
      <c r="AQ291" s="103">
        <v>3</v>
      </c>
      <c r="AR291" s="103">
        <v>3</v>
      </c>
      <c r="AS291" s="77">
        <v>3</v>
      </c>
      <c r="AT291" s="77">
        <v>3</v>
      </c>
      <c r="AU291" s="105">
        <v>3</v>
      </c>
    </row>
    <row r="292" spans="1:47" ht="24">
      <c r="A292" s="73">
        <v>291</v>
      </c>
      <c r="B292" s="71" t="s">
        <v>212</v>
      </c>
      <c r="C292" s="71">
        <v>2</v>
      </c>
      <c r="D292" s="71" t="s">
        <v>84</v>
      </c>
      <c r="E292" s="71" t="s">
        <v>84</v>
      </c>
      <c r="F292" s="71">
        <v>0</v>
      </c>
      <c r="G292" s="71">
        <v>1</v>
      </c>
      <c r="H292" s="71">
        <v>1</v>
      </c>
      <c r="I292" s="71">
        <v>0</v>
      </c>
      <c r="J292" s="71">
        <v>1</v>
      </c>
      <c r="K292" s="71">
        <v>1</v>
      </c>
      <c r="L292" s="71">
        <v>1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>
        <v>0</v>
      </c>
      <c r="S292" s="71">
        <v>0</v>
      </c>
      <c r="T292" s="75">
        <v>4</v>
      </c>
      <c r="U292" s="75">
        <v>5</v>
      </c>
      <c r="V292" s="75">
        <v>1</v>
      </c>
      <c r="W292" s="101">
        <v>4</v>
      </c>
      <c r="X292" s="101">
        <v>4</v>
      </c>
      <c r="Y292" s="99">
        <v>4</v>
      </c>
      <c r="Z292" s="99">
        <v>3</v>
      </c>
      <c r="AA292" s="99">
        <v>3</v>
      </c>
      <c r="AB292" s="99">
        <v>4</v>
      </c>
      <c r="AC292" s="99">
        <v>3</v>
      </c>
      <c r="AD292" s="99">
        <v>1</v>
      </c>
      <c r="AE292" s="103">
        <v>4</v>
      </c>
      <c r="AF292" s="103">
        <v>4</v>
      </c>
      <c r="AG292" s="103">
        <v>4</v>
      </c>
      <c r="AH292" s="103">
        <v>4</v>
      </c>
      <c r="AI292" s="103">
        <v>4</v>
      </c>
      <c r="AJ292" s="103">
        <v>4</v>
      </c>
      <c r="AK292" s="103">
        <v>4</v>
      </c>
      <c r="AL292" s="103">
        <v>4</v>
      </c>
      <c r="AM292" s="103">
        <v>4</v>
      </c>
      <c r="AN292" s="103">
        <v>4</v>
      </c>
      <c r="AO292" s="103">
        <v>4</v>
      </c>
      <c r="AP292" s="103">
        <v>4</v>
      </c>
      <c r="AQ292" s="103">
        <v>4</v>
      </c>
      <c r="AR292" s="103">
        <v>4</v>
      </c>
      <c r="AS292" s="77">
        <v>4</v>
      </c>
      <c r="AT292" s="77">
        <v>5</v>
      </c>
      <c r="AU292" s="105">
        <v>4</v>
      </c>
    </row>
    <row r="293" spans="1:47" ht="24">
      <c r="A293" s="73">
        <v>292</v>
      </c>
      <c r="B293" s="71" t="s">
        <v>212</v>
      </c>
      <c r="C293" s="71">
        <v>2</v>
      </c>
      <c r="D293" s="71" t="s">
        <v>70</v>
      </c>
      <c r="E293" s="71" t="s">
        <v>242</v>
      </c>
      <c r="F293" s="71">
        <v>0</v>
      </c>
      <c r="G293" s="71">
        <v>1</v>
      </c>
      <c r="H293" s="71">
        <v>1</v>
      </c>
      <c r="I293" s="71">
        <v>0</v>
      </c>
      <c r="J293" s="71">
        <v>0</v>
      </c>
      <c r="K293" s="71">
        <v>0</v>
      </c>
      <c r="L293" s="71">
        <v>1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1">
        <v>0</v>
      </c>
      <c r="S293" s="71">
        <v>0</v>
      </c>
      <c r="T293" s="75">
        <v>5</v>
      </c>
      <c r="U293" s="75">
        <v>3</v>
      </c>
      <c r="V293" s="75">
        <v>2</v>
      </c>
      <c r="W293" s="101">
        <v>4</v>
      </c>
      <c r="X293" s="101">
        <v>4</v>
      </c>
      <c r="Y293" s="99">
        <v>4</v>
      </c>
      <c r="Z293" s="99">
        <v>4</v>
      </c>
      <c r="AA293" s="99">
        <v>4</v>
      </c>
      <c r="AB293" s="99">
        <v>4</v>
      </c>
      <c r="AC293" s="99">
        <v>4</v>
      </c>
      <c r="AD293" s="99">
        <v>4</v>
      </c>
      <c r="AE293" s="103">
        <v>4</v>
      </c>
      <c r="AF293" s="103">
        <v>4</v>
      </c>
      <c r="AG293" s="103">
        <v>4</v>
      </c>
      <c r="AH293" s="103">
        <v>4</v>
      </c>
      <c r="AI293" s="103">
        <v>4</v>
      </c>
      <c r="AJ293" s="103">
        <v>4</v>
      </c>
      <c r="AK293" s="103">
        <v>4</v>
      </c>
      <c r="AL293" s="103">
        <v>4</v>
      </c>
      <c r="AM293" s="103">
        <v>4</v>
      </c>
      <c r="AN293" s="103">
        <v>4</v>
      </c>
      <c r="AO293" s="103">
        <v>4</v>
      </c>
      <c r="AP293" s="103">
        <v>4</v>
      </c>
      <c r="AQ293" s="103">
        <v>4</v>
      </c>
      <c r="AR293" s="103">
        <v>4</v>
      </c>
      <c r="AS293" s="77">
        <v>4</v>
      </c>
      <c r="AT293" s="77">
        <v>4</v>
      </c>
      <c r="AU293" s="105">
        <v>4</v>
      </c>
    </row>
    <row r="294" spans="1:47" ht="24">
      <c r="A294" s="73">
        <v>293</v>
      </c>
      <c r="B294" s="71" t="s">
        <v>212</v>
      </c>
      <c r="C294" s="71">
        <v>1</v>
      </c>
      <c r="D294" s="71" t="s">
        <v>70</v>
      </c>
      <c r="E294" s="71" t="s">
        <v>242</v>
      </c>
      <c r="F294" s="71">
        <v>1</v>
      </c>
      <c r="G294" s="71">
        <v>1</v>
      </c>
      <c r="H294" s="71">
        <v>0</v>
      </c>
      <c r="I294" s="71">
        <v>0</v>
      </c>
      <c r="J294" s="71">
        <v>0</v>
      </c>
      <c r="K294" s="71">
        <v>0</v>
      </c>
      <c r="L294" s="71">
        <v>1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1">
        <v>0</v>
      </c>
      <c r="S294" s="71">
        <v>0</v>
      </c>
      <c r="T294" s="75">
        <v>4</v>
      </c>
      <c r="U294" s="75">
        <v>4</v>
      </c>
      <c r="V294" s="75">
        <v>2</v>
      </c>
      <c r="W294" s="101">
        <v>3</v>
      </c>
      <c r="X294" s="101">
        <v>4</v>
      </c>
      <c r="Y294" s="99">
        <v>3</v>
      </c>
      <c r="Z294" s="99">
        <v>4</v>
      </c>
      <c r="AA294" s="99">
        <v>4</v>
      </c>
      <c r="AB294" s="99">
        <v>3</v>
      </c>
      <c r="AC294" s="99">
        <v>3</v>
      </c>
      <c r="AD294" s="99">
        <v>1</v>
      </c>
      <c r="AE294" s="103">
        <v>3</v>
      </c>
      <c r="AF294" s="103">
        <v>3</v>
      </c>
      <c r="AG294" s="103">
        <v>4</v>
      </c>
      <c r="AH294" s="103">
        <v>4</v>
      </c>
      <c r="AI294" s="103">
        <v>4</v>
      </c>
      <c r="AJ294" s="103">
        <v>4</v>
      </c>
      <c r="AK294" s="103">
        <v>4</v>
      </c>
      <c r="AL294" s="103">
        <v>3</v>
      </c>
      <c r="AM294" s="103">
        <v>4</v>
      </c>
      <c r="AN294" s="103">
        <v>4</v>
      </c>
      <c r="AO294" s="103">
        <v>3</v>
      </c>
      <c r="AP294" s="103">
        <v>4</v>
      </c>
      <c r="AQ294" s="103">
        <v>4</v>
      </c>
      <c r="AR294" s="103">
        <v>4</v>
      </c>
      <c r="AS294" s="77">
        <v>4</v>
      </c>
      <c r="AT294" s="77">
        <v>4</v>
      </c>
      <c r="AU294" s="105">
        <v>4</v>
      </c>
    </row>
    <row r="295" spans="1:47" ht="24">
      <c r="A295" s="73">
        <v>294</v>
      </c>
      <c r="B295" s="71" t="s">
        <v>212</v>
      </c>
      <c r="C295" s="71">
        <v>2</v>
      </c>
      <c r="D295" s="71" t="s">
        <v>67</v>
      </c>
      <c r="E295" s="71" t="s">
        <v>210</v>
      </c>
      <c r="F295" s="71">
        <v>0</v>
      </c>
      <c r="G295" s="71">
        <v>1</v>
      </c>
      <c r="H295" s="71">
        <v>0</v>
      </c>
      <c r="I295" s="71">
        <v>0</v>
      </c>
      <c r="J295" s="71">
        <v>0</v>
      </c>
      <c r="K295" s="71">
        <v>0</v>
      </c>
      <c r="L295" s="71">
        <v>1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>
        <v>0</v>
      </c>
      <c r="S295" s="71">
        <v>0</v>
      </c>
      <c r="T295" s="75">
        <v>4</v>
      </c>
      <c r="U295" s="75">
        <v>5</v>
      </c>
      <c r="V295" s="75">
        <v>4</v>
      </c>
      <c r="W295" s="101">
        <v>4</v>
      </c>
      <c r="X295" s="101">
        <v>4</v>
      </c>
      <c r="Y295" s="99">
        <v>5</v>
      </c>
      <c r="Z295" s="99">
        <v>5</v>
      </c>
      <c r="AA295" s="99">
        <v>5</v>
      </c>
      <c r="AB295" s="99">
        <v>5</v>
      </c>
      <c r="AC295" s="99">
        <v>5</v>
      </c>
      <c r="AD295" s="99">
        <v>4</v>
      </c>
      <c r="AE295" s="103">
        <v>5</v>
      </c>
      <c r="AF295" s="103">
        <v>5</v>
      </c>
      <c r="AG295" s="103">
        <v>5</v>
      </c>
      <c r="AH295" s="103">
        <v>5</v>
      </c>
      <c r="AI295" s="103">
        <v>5</v>
      </c>
      <c r="AJ295" s="103">
        <v>5</v>
      </c>
      <c r="AK295" s="103">
        <v>5</v>
      </c>
      <c r="AL295" s="103">
        <v>5</v>
      </c>
      <c r="AM295" s="103">
        <v>5</v>
      </c>
      <c r="AN295" s="103">
        <v>5</v>
      </c>
      <c r="AO295" s="103">
        <v>4</v>
      </c>
      <c r="AP295" s="103">
        <v>4</v>
      </c>
      <c r="AQ295" s="103">
        <v>4</v>
      </c>
      <c r="AR295" s="103">
        <v>5</v>
      </c>
      <c r="AS295" s="77">
        <v>4</v>
      </c>
      <c r="AT295" s="77">
        <v>4</v>
      </c>
      <c r="AU295" s="105">
        <v>4</v>
      </c>
    </row>
    <row r="296" spans="1:47" ht="24">
      <c r="A296" s="73">
        <v>295</v>
      </c>
      <c r="B296" s="71" t="s">
        <v>212</v>
      </c>
      <c r="C296" s="71">
        <v>2</v>
      </c>
      <c r="D296" s="71" t="s">
        <v>67</v>
      </c>
      <c r="E296" s="71" t="s">
        <v>210</v>
      </c>
      <c r="F296" s="71">
        <v>1</v>
      </c>
      <c r="G296" s="71">
        <v>1</v>
      </c>
      <c r="H296" s="71">
        <v>1</v>
      </c>
      <c r="I296" s="71">
        <v>1</v>
      </c>
      <c r="J296" s="71">
        <v>1</v>
      </c>
      <c r="K296" s="71">
        <v>0</v>
      </c>
      <c r="L296" s="71">
        <v>0</v>
      </c>
      <c r="M296" s="71">
        <v>1</v>
      </c>
      <c r="N296" s="71">
        <v>0</v>
      </c>
      <c r="O296" s="71">
        <v>0</v>
      </c>
      <c r="P296" s="71">
        <v>0</v>
      </c>
      <c r="Q296" s="71">
        <v>0</v>
      </c>
      <c r="R296" s="71">
        <v>0</v>
      </c>
      <c r="S296" s="71">
        <v>0</v>
      </c>
      <c r="T296" s="75">
        <v>4</v>
      </c>
      <c r="U296" s="75">
        <v>4</v>
      </c>
      <c r="V296" s="75">
        <v>3</v>
      </c>
      <c r="W296" s="101">
        <v>5</v>
      </c>
      <c r="X296" s="101">
        <v>5</v>
      </c>
      <c r="Y296" s="99">
        <v>5</v>
      </c>
      <c r="Z296" s="99">
        <v>5</v>
      </c>
      <c r="AA296" s="99">
        <v>5</v>
      </c>
      <c r="AB296" s="99">
        <v>5</v>
      </c>
      <c r="AC296" s="99">
        <v>5</v>
      </c>
      <c r="AD296" s="99">
        <v>3</v>
      </c>
      <c r="AE296" s="103">
        <v>4</v>
      </c>
      <c r="AF296" s="103">
        <v>4</v>
      </c>
      <c r="AG296" s="103">
        <v>4</v>
      </c>
      <c r="AH296" s="103">
        <v>4</v>
      </c>
      <c r="AI296" s="103">
        <v>4</v>
      </c>
      <c r="AJ296" s="103">
        <v>4</v>
      </c>
      <c r="AK296" s="103">
        <v>4</v>
      </c>
      <c r="AL296" s="103">
        <v>4</v>
      </c>
      <c r="AM296" s="103">
        <v>4</v>
      </c>
      <c r="AN296" s="103">
        <v>4</v>
      </c>
      <c r="AO296" s="103">
        <v>4</v>
      </c>
      <c r="AP296" s="103">
        <v>4</v>
      </c>
      <c r="AQ296" s="103">
        <v>4</v>
      </c>
      <c r="AR296" s="103">
        <v>4</v>
      </c>
      <c r="AS296" s="77">
        <v>4</v>
      </c>
      <c r="AT296" s="77">
        <v>4</v>
      </c>
      <c r="AU296" s="105">
        <v>4</v>
      </c>
    </row>
    <row r="297" spans="1:47" ht="24">
      <c r="A297" s="73">
        <v>296</v>
      </c>
      <c r="B297" s="71" t="s">
        <v>212</v>
      </c>
      <c r="C297" s="71">
        <v>2</v>
      </c>
      <c r="D297" s="71" t="s">
        <v>67</v>
      </c>
      <c r="E297" s="71" t="s">
        <v>83</v>
      </c>
      <c r="F297" s="71">
        <v>1</v>
      </c>
      <c r="G297" s="71">
        <v>1</v>
      </c>
      <c r="H297" s="71">
        <v>1</v>
      </c>
      <c r="I297" s="71">
        <v>1</v>
      </c>
      <c r="J297" s="71">
        <v>1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>
        <v>0</v>
      </c>
      <c r="S297" s="71">
        <v>1</v>
      </c>
      <c r="T297" s="75">
        <v>4</v>
      </c>
      <c r="U297" s="75">
        <v>4</v>
      </c>
      <c r="V297" s="75">
        <v>3</v>
      </c>
      <c r="W297" s="101">
        <v>5</v>
      </c>
      <c r="X297" s="101">
        <v>5</v>
      </c>
      <c r="Y297" s="99">
        <v>5</v>
      </c>
      <c r="Z297" s="99">
        <v>5</v>
      </c>
      <c r="AA297" s="99">
        <v>5</v>
      </c>
      <c r="AB297" s="99">
        <v>5</v>
      </c>
      <c r="AC297" s="99">
        <v>5</v>
      </c>
      <c r="AD297" s="99">
        <v>3</v>
      </c>
      <c r="AE297" s="103">
        <v>4</v>
      </c>
      <c r="AF297" s="103">
        <v>4</v>
      </c>
      <c r="AG297" s="103">
        <v>4</v>
      </c>
      <c r="AH297" s="103">
        <v>4</v>
      </c>
      <c r="AI297" s="103">
        <v>4</v>
      </c>
      <c r="AJ297" s="103">
        <v>4</v>
      </c>
      <c r="AK297" s="103">
        <v>4</v>
      </c>
      <c r="AL297" s="103">
        <v>4</v>
      </c>
      <c r="AM297" s="103">
        <v>4</v>
      </c>
      <c r="AN297" s="103">
        <v>4</v>
      </c>
      <c r="AO297" s="103">
        <v>4</v>
      </c>
      <c r="AP297" s="103">
        <v>4</v>
      </c>
      <c r="AQ297" s="103">
        <v>4</v>
      </c>
      <c r="AR297" s="103">
        <v>4</v>
      </c>
      <c r="AS297" s="77">
        <v>4</v>
      </c>
      <c r="AT297" s="77">
        <v>4</v>
      </c>
      <c r="AU297" s="105">
        <v>4</v>
      </c>
    </row>
    <row r="298" spans="1:47" ht="24">
      <c r="A298" s="73">
        <v>297</v>
      </c>
      <c r="B298" s="71" t="s">
        <v>212</v>
      </c>
      <c r="C298" s="71">
        <v>1</v>
      </c>
      <c r="D298" s="71" t="s">
        <v>67</v>
      </c>
      <c r="E298" s="71" t="s">
        <v>68</v>
      </c>
      <c r="F298" s="71">
        <v>0</v>
      </c>
      <c r="G298" s="71">
        <v>0</v>
      </c>
      <c r="H298" s="71">
        <v>1</v>
      </c>
      <c r="I298" s="71">
        <v>0</v>
      </c>
      <c r="J298" s="71">
        <v>0</v>
      </c>
      <c r="K298" s="71">
        <v>0</v>
      </c>
      <c r="L298" s="71">
        <v>1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71">
        <v>0</v>
      </c>
      <c r="S298" s="71">
        <v>0</v>
      </c>
      <c r="T298" s="75">
        <v>4</v>
      </c>
      <c r="U298" s="75">
        <v>4</v>
      </c>
      <c r="V298" s="75">
        <v>5</v>
      </c>
      <c r="W298" s="101">
        <v>4</v>
      </c>
      <c r="X298" s="101">
        <v>3</v>
      </c>
      <c r="Y298" s="99">
        <v>4</v>
      </c>
      <c r="Z298" s="99">
        <v>3</v>
      </c>
      <c r="AA298" s="99">
        <v>4</v>
      </c>
      <c r="AB298" s="99">
        <v>4</v>
      </c>
      <c r="AC298" s="99">
        <v>3</v>
      </c>
      <c r="AD298" s="99">
        <v>4</v>
      </c>
      <c r="AE298" s="103">
        <v>4</v>
      </c>
      <c r="AF298" s="103">
        <v>5</v>
      </c>
      <c r="AG298" s="103">
        <v>4</v>
      </c>
      <c r="AH298" s="103">
        <v>4</v>
      </c>
      <c r="AI298" s="103">
        <v>4</v>
      </c>
      <c r="AJ298" s="103">
        <v>4</v>
      </c>
      <c r="AK298" s="103">
        <v>5</v>
      </c>
      <c r="AL298" s="103">
        <v>4</v>
      </c>
      <c r="AM298" s="103">
        <v>5</v>
      </c>
      <c r="AN298" s="103">
        <v>4</v>
      </c>
      <c r="AO298" s="103">
        <v>4</v>
      </c>
      <c r="AP298" s="103">
        <v>4</v>
      </c>
      <c r="AQ298" s="103">
        <v>4</v>
      </c>
      <c r="AR298" s="103">
        <v>3</v>
      </c>
      <c r="AS298" s="77">
        <v>4</v>
      </c>
      <c r="AT298" s="77">
        <v>4</v>
      </c>
      <c r="AU298" s="105">
        <v>4</v>
      </c>
    </row>
    <row r="299" spans="1:47" ht="24">
      <c r="A299" s="73">
        <v>298</v>
      </c>
      <c r="B299" s="71" t="s">
        <v>212</v>
      </c>
      <c r="C299" s="71">
        <v>2</v>
      </c>
      <c r="D299" s="71" t="s">
        <v>67</v>
      </c>
      <c r="E299" s="71" t="s">
        <v>78</v>
      </c>
      <c r="F299" s="71">
        <v>1</v>
      </c>
      <c r="G299" s="71">
        <v>0</v>
      </c>
      <c r="H299" s="71">
        <v>1</v>
      </c>
      <c r="I299" s="71">
        <v>1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1</v>
      </c>
      <c r="P299" s="71">
        <v>0</v>
      </c>
      <c r="Q299" s="71">
        <v>0</v>
      </c>
      <c r="R299" s="71">
        <v>0</v>
      </c>
      <c r="S299" s="71">
        <v>0</v>
      </c>
      <c r="T299" s="75">
        <v>4</v>
      </c>
      <c r="U299" s="75">
        <v>4</v>
      </c>
      <c r="V299" s="75">
        <v>4</v>
      </c>
      <c r="W299" s="101">
        <v>5</v>
      </c>
      <c r="X299" s="101">
        <v>4</v>
      </c>
      <c r="Y299" s="99">
        <v>5</v>
      </c>
      <c r="Z299" s="99">
        <v>5</v>
      </c>
      <c r="AA299" s="99">
        <v>5</v>
      </c>
      <c r="AB299" s="99">
        <v>5</v>
      </c>
      <c r="AC299" s="99">
        <v>5</v>
      </c>
      <c r="AD299" s="99">
        <v>5</v>
      </c>
      <c r="AE299" s="103">
        <v>5</v>
      </c>
      <c r="AF299" s="103">
        <v>5</v>
      </c>
      <c r="AG299" s="103">
        <v>5</v>
      </c>
      <c r="AH299" s="103">
        <v>5</v>
      </c>
      <c r="AI299" s="103">
        <v>5</v>
      </c>
      <c r="AJ299" s="103">
        <v>5</v>
      </c>
      <c r="AK299" s="103">
        <v>5</v>
      </c>
      <c r="AL299" s="103">
        <v>4</v>
      </c>
      <c r="AM299" s="103">
        <v>5</v>
      </c>
      <c r="AN299" s="103">
        <v>4</v>
      </c>
      <c r="AO299" s="103">
        <v>4</v>
      </c>
      <c r="AP299" s="103">
        <v>4</v>
      </c>
      <c r="AQ299" s="103">
        <v>5</v>
      </c>
      <c r="AR299" s="103">
        <v>5</v>
      </c>
      <c r="AS299" s="77">
        <v>5</v>
      </c>
      <c r="AT299" s="77">
        <v>5</v>
      </c>
      <c r="AU299" s="105">
        <v>5</v>
      </c>
    </row>
    <row r="300" spans="1:47" ht="24">
      <c r="A300" s="73">
        <v>299</v>
      </c>
      <c r="B300" s="71" t="s">
        <v>218</v>
      </c>
      <c r="C300" s="71">
        <v>2</v>
      </c>
      <c r="D300" s="71" t="s">
        <v>67</v>
      </c>
      <c r="E300" s="71" t="s">
        <v>78</v>
      </c>
      <c r="F300" s="71">
        <v>4</v>
      </c>
      <c r="G300" s="71">
        <v>0</v>
      </c>
      <c r="H300" s="71">
        <v>1</v>
      </c>
      <c r="I300" s="71">
        <v>1</v>
      </c>
      <c r="J300" s="71">
        <v>0</v>
      </c>
      <c r="K300" s="71">
        <v>0</v>
      </c>
      <c r="L300" s="71">
        <v>0</v>
      </c>
      <c r="M300" s="71">
        <v>1</v>
      </c>
      <c r="N300" s="71">
        <v>0</v>
      </c>
      <c r="O300" s="71">
        <v>0</v>
      </c>
      <c r="P300" s="71">
        <v>0</v>
      </c>
      <c r="Q300" s="71">
        <v>0</v>
      </c>
      <c r="R300" s="71">
        <v>0</v>
      </c>
      <c r="S300" s="71">
        <v>0</v>
      </c>
      <c r="T300" s="75">
        <v>4</v>
      </c>
      <c r="U300" s="75">
        <v>4</v>
      </c>
      <c r="V300" s="75">
        <v>4</v>
      </c>
      <c r="W300" s="101">
        <v>4</v>
      </c>
      <c r="X300" s="101">
        <v>4</v>
      </c>
      <c r="Y300" s="99">
        <v>4</v>
      </c>
      <c r="Z300" s="99">
        <v>4</v>
      </c>
      <c r="AA300" s="99">
        <v>4</v>
      </c>
      <c r="AB300" s="99">
        <v>4</v>
      </c>
      <c r="AC300" s="99">
        <v>4</v>
      </c>
      <c r="AD300" s="99">
        <v>4</v>
      </c>
      <c r="AE300" s="103">
        <v>4</v>
      </c>
      <c r="AF300" s="103">
        <v>5</v>
      </c>
      <c r="AG300" s="103">
        <v>5</v>
      </c>
      <c r="AH300" s="103">
        <v>5</v>
      </c>
      <c r="AI300" s="103">
        <v>5</v>
      </c>
      <c r="AJ300" s="103">
        <v>5</v>
      </c>
      <c r="AK300" s="103">
        <v>5</v>
      </c>
      <c r="AL300" s="103">
        <v>5</v>
      </c>
      <c r="AM300" s="103">
        <v>5</v>
      </c>
      <c r="AN300" s="103">
        <v>5</v>
      </c>
      <c r="AO300" s="103">
        <v>5</v>
      </c>
      <c r="AP300" s="103">
        <v>4</v>
      </c>
      <c r="AQ300" s="103">
        <v>4</v>
      </c>
      <c r="AR300" s="103">
        <v>4</v>
      </c>
      <c r="AS300" s="77">
        <v>4</v>
      </c>
      <c r="AT300" s="77">
        <v>4</v>
      </c>
      <c r="AU300" s="105">
        <v>4</v>
      </c>
    </row>
    <row r="301" spans="1:47" ht="24">
      <c r="A301" s="73">
        <v>300</v>
      </c>
      <c r="B301" s="71" t="s">
        <v>218</v>
      </c>
      <c r="C301" s="71">
        <v>1</v>
      </c>
      <c r="D301" s="71" t="s">
        <v>67</v>
      </c>
      <c r="E301" s="71" t="s">
        <v>68</v>
      </c>
      <c r="F301" s="71">
        <v>1</v>
      </c>
      <c r="G301" s="71">
        <v>0</v>
      </c>
      <c r="H301" s="71">
        <v>1</v>
      </c>
      <c r="I301" s="71">
        <v>0</v>
      </c>
      <c r="J301" s="71">
        <v>0</v>
      </c>
      <c r="K301" s="71">
        <v>0</v>
      </c>
      <c r="L301" s="71">
        <v>1</v>
      </c>
      <c r="M301" s="71">
        <v>0</v>
      </c>
      <c r="N301" s="71">
        <v>0</v>
      </c>
      <c r="O301" s="71">
        <v>0</v>
      </c>
      <c r="P301" s="71">
        <v>0</v>
      </c>
      <c r="Q301" s="71">
        <v>0</v>
      </c>
      <c r="R301" s="71">
        <v>0</v>
      </c>
      <c r="S301" s="71">
        <v>0</v>
      </c>
      <c r="T301" s="75">
        <v>4</v>
      </c>
      <c r="U301" s="75">
        <v>5</v>
      </c>
      <c r="V301" s="75">
        <v>4</v>
      </c>
      <c r="W301" s="101">
        <v>4</v>
      </c>
      <c r="X301" s="101">
        <v>4</v>
      </c>
      <c r="Y301" s="99">
        <v>5</v>
      </c>
      <c r="Z301" s="99">
        <v>5</v>
      </c>
      <c r="AA301" s="99">
        <v>5</v>
      </c>
      <c r="AB301" s="99">
        <v>5</v>
      </c>
      <c r="AC301" s="99">
        <v>5</v>
      </c>
      <c r="AD301" s="99">
        <v>4</v>
      </c>
      <c r="AE301" s="103">
        <v>4</v>
      </c>
      <c r="AF301" s="103">
        <v>4</v>
      </c>
      <c r="AG301" s="103">
        <v>4</v>
      </c>
      <c r="AH301" s="103">
        <v>4</v>
      </c>
      <c r="AI301" s="103">
        <v>4</v>
      </c>
      <c r="AJ301" s="103">
        <v>5</v>
      </c>
      <c r="AK301" s="103">
        <v>5</v>
      </c>
      <c r="AL301" s="103">
        <v>4</v>
      </c>
      <c r="AM301" s="103">
        <v>4</v>
      </c>
      <c r="AN301" s="103">
        <v>4</v>
      </c>
      <c r="AO301" s="103">
        <v>5</v>
      </c>
      <c r="AP301" s="103">
        <v>3</v>
      </c>
      <c r="AQ301" s="103">
        <v>4</v>
      </c>
      <c r="AR301" s="103">
        <v>4</v>
      </c>
      <c r="AS301" s="77">
        <v>4</v>
      </c>
      <c r="AT301" s="77">
        <v>4</v>
      </c>
      <c r="AU301" s="105">
        <v>4</v>
      </c>
    </row>
    <row r="302" spans="1:47" ht="24">
      <c r="A302" s="73">
        <v>301</v>
      </c>
      <c r="B302" s="71" t="s">
        <v>212</v>
      </c>
      <c r="C302" s="71">
        <v>2</v>
      </c>
      <c r="D302" s="71" t="s">
        <v>79</v>
      </c>
      <c r="E302" s="71" t="s">
        <v>283</v>
      </c>
      <c r="F302" s="71">
        <v>0</v>
      </c>
      <c r="G302" s="71">
        <v>0</v>
      </c>
      <c r="H302" s="71">
        <v>1</v>
      </c>
      <c r="I302" s="71">
        <v>0</v>
      </c>
      <c r="J302" s="71">
        <v>0</v>
      </c>
      <c r="K302" s="71">
        <v>1</v>
      </c>
      <c r="L302" s="71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71">
        <v>0</v>
      </c>
      <c r="S302" s="71">
        <v>0</v>
      </c>
      <c r="T302" s="75">
        <v>5</v>
      </c>
      <c r="U302" s="75">
        <v>5</v>
      </c>
      <c r="V302" s="75">
        <v>4</v>
      </c>
      <c r="W302" s="101">
        <v>4</v>
      </c>
      <c r="X302" s="101">
        <v>5</v>
      </c>
      <c r="Y302" s="99">
        <v>5</v>
      </c>
      <c r="Z302" s="99">
        <v>4</v>
      </c>
      <c r="AA302" s="99">
        <v>4</v>
      </c>
      <c r="AB302" s="99">
        <v>5</v>
      </c>
      <c r="AC302" s="99">
        <v>5</v>
      </c>
      <c r="AD302" s="99">
        <v>5</v>
      </c>
      <c r="AE302" s="103">
        <v>5</v>
      </c>
      <c r="AF302" s="103">
        <v>5</v>
      </c>
      <c r="AG302" s="103">
        <v>5</v>
      </c>
      <c r="AH302" s="103">
        <v>5</v>
      </c>
      <c r="AI302" s="103">
        <v>5</v>
      </c>
      <c r="AJ302" s="103">
        <v>5</v>
      </c>
      <c r="AK302" s="103">
        <v>5</v>
      </c>
      <c r="AL302" s="103">
        <v>5</v>
      </c>
      <c r="AM302" s="103">
        <v>5</v>
      </c>
      <c r="AN302" s="103">
        <v>5</v>
      </c>
      <c r="AO302" s="103">
        <v>5</v>
      </c>
      <c r="AP302" s="103">
        <v>5</v>
      </c>
      <c r="AQ302" s="103">
        <v>5</v>
      </c>
      <c r="AR302" s="103">
        <v>4</v>
      </c>
      <c r="AS302" s="77">
        <v>5</v>
      </c>
      <c r="AT302" s="77">
        <v>4</v>
      </c>
      <c r="AU302" s="105">
        <v>5</v>
      </c>
    </row>
    <row r="303" spans="1:47" ht="24">
      <c r="A303" s="73">
        <v>302</v>
      </c>
      <c r="B303" s="71" t="s">
        <v>212</v>
      </c>
      <c r="C303" s="71">
        <v>1</v>
      </c>
      <c r="D303" s="71" t="s">
        <v>115</v>
      </c>
      <c r="E303" s="71" t="s">
        <v>228</v>
      </c>
      <c r="F303" s="71">
        <v>0</v>
      </c>
      <c r="G303" s="71">
        <v>0</v>
      </c>
      <c r="H303" s="71">
        <v>1</v>
      </c>
      <c r="I303" s="71">
        <v>0</v>
      </c>
      <c r="J303" s="71">
        <v>0</v>
      </c>
      <c r="K303" s="71">
        <v>0</v>
      </c>
      <c r="L303" s="71">
        <v>1</v>
      </c>
      <c r="M303" s="71">
        <v>0</v>
      </c>
      <c r="N303" s="71">
        <v>0</v>
      </c>
      <c r="O303" s="71">
        <v>0</v>
      </c>
      <c r="P303" s="71">
        <v>0</v>
      </c>
      <c r="Q303" s="71">
        <v>0</v>
      </c>
      <c r="R303" s="71">
        <v>0</v>
      </c>
      <c r="S303" s="71">
        <v>0</v>
      </c>
      <c r="T303" s="75">
        <v>5</v>
      </c>
      <c r="U303" s="75">
        <v>4</v>
      </c>
      <c r="V303" s="75">
        <v>2</v>
      </c>
      <c r="W303" s="101">
        <v>3</v>
      </c>
      <c r="X303" s="101">
        <v>4</v>
      </c>
      <c r="Y303" s="99">
        <v>3</v>
      </c>
      <c r="Z303" s="99">
        <v>4</v>
      </c>
      <c r="AA303" s="99">
        <v>4</v>
      </c>
      <c r="AB303" s="99">
        <v>4</v>
      </c>
      <c r="AC303" s="99">
        <v>4</v>
      </c>
      <c r="AD303" s="99">
        <v>4</v>
      </c>
      <c r="AE303" s="103">
        <v>3</v>
      </c>
      <c r="AF303" s="103">
        <v>4</v>
      </c>
      <c r="AG303" s="103">
        <v>4</v>
      </c>
      <c r="AH303" s="103">
        <v>4</v>
      </c>
      <c r="AI303" s="103">
        <v>4</v>
      </c>
      <c r="AJ303" s="103">
        <v>4</v>
      </c>
      <c r="AK303" s="103">
        <v>4</v>
      </c>
      <c r="AL303" s="103">
        <v>3</v>
      </c>
      <c r="AM303" s="103">
        <v>3</v>
      </c>
      <c r="AN303" s="103">
        <v>4</v>
      </c>
      <c r="AO303" s="103">
        <v>4</v>
      </c>
      <c r="AP303" s="103">
        <v>4</v>
      </c>
      <c r="AQ303" s="103">
        <v>4</v>
      </c>
      <c r="AR303" s="103">
        <v>4</v>
      </c>
      <c r="AS303" s="77">
        <v>4</v>
      </c>
      <c r="AT303" s="77">
        <v>4</v>
      </c>
      <c r="AU303" s="105">
        <v>4</v>
      </c>
    </row>
    <row r="304" spans="1:47" ht="24">
      <c r="A304" s="73">
        <v>303</v>
      </c>
      <c r="B304" s="71" t="s">
        <v>212</v>
      </c>
      <c r="C304" s="71">
        <v>2</v>
      </c>
      <c r="D304" s="71" t="s">
        <v>70</v>
      </c>
      <c r="E304" s="71" t="s">
        <v>143</v>
      </c>
      <c r="F304" s="71">
        <v>1</v>
      </c>
      <c r="G304" s="71">
        <v>0</v>
      </c>
      <c r="H304" s="71">
        <v>0</v>
      </c>
      <c r="I304" s="71">
        <v>1</v>
      </c>
      <c r="J304" s="71">
        <v>0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>
        <v>0</v>
      </c>
      <c r="S304" s="71">
        <v>0</v>
      </c>
      <c r="T304" s="75">
        <v>4</v>
      </c>
      <c r="U304" s="75">
        <v>4</v>
      </c>
      <c r="V304" s="75">
        <v>3</v>
      </c>
      <c r="W304" s="101">
        <v>4</v>
      </c>
      <c r="X304" s="101">
        <v>4</v>
      </c>
      <c r="Y304" s="99">
        <v>4</v>
      </c>
      <c r="Z304" s="99">
        <v>4</v>
      </c>
      <c r="AA304" s="99">
        <v>4</v>
      </c>
      <c r="AB304" s="99">
        <v>4</v>
      </c>
      <c r="AC304" s="99">
        <v>4</v>
      </c>
      <c r="AD304" s="99">
        <v>4</v>
      </c>
      <c r="AE304" s="103">
        <v>4</v>
      </c>
      <c r="AF304" s="103">
        <v>4</v>
      </c>
      <c r="AG304" s="103">
        <v>4</v>
      </c>
      <c r="AH304" s="103">
        <v>4</v>
      </c>
      <c r="AI304" s="103">
        <v>4</v>
      </c>
      <c r="AJ304" s="103">
        <v>4</v>
      </c>
      <c r="AK304" s="103">
        <v>4</v>
      </c>
      <c r="AL304" s="103">
        <v>4</v>
      </c>
      <c r="AM304" s="103">
        <v>4</v>
      </c>
      <c r="AN304" s="103">
        <v>4</v>
      </c>
      <c r="AO304" s="103">
        <v>4</v>
      </c>
      <c r="AP304" s="103">
        <v>4</v>
      </c>
      <c r="AQ304" s="103">
        <v>4</v>
      </c>
      <c r="AR304" s="103">
        <v>4</v>
      </c>
      <c r="AS304" s="77">
        <v>4</v>
      </c>
      <c r="AT304" s="77">
        <v>4</v>
      </c>
      <c r="AU304" s="105">
        <v>4</v>
      </c>
    </row>
    <row r="305" spans="1:47" ht="24">
      <c r="A305" s="73">
        <v>304</v>
      </c>
      <c r="B305" s="71" t="s">
        <v>212</v>
      </c>
      <c r="C305" s="71">
        <v>1</v>
      </c>
      <c r="D305" s="71" t="s">
        <v>67</v>
      </c>
      <c r="E305" s="71" t="s">
        <v>142</v>
      </c>
      <c r="F305" s="71">
        <v>1</v>
      </c>
      <c r="G305" s="71">
        <v>1</v>
      </c>
      <c r="H305" s="71">
        <v>1</v>
      </c>
      <c r="I305" s="71">
        <v>0</v>
      </c>
      <c r="J305" s="71">
        <v>1</v>
      </c>
      <c r="K305" s="71">
        <v>0</v>
      </c>
      <c r="L305" s="71">
        <v>0</v>
      </c>
      <c r="M305" s="71">
        <v>0</v>
      </c>
      <c r="N305" s="71">
        <v>0</v>
      </c>
      <c r="O305" s="71">
        <v>0</v>
      </c>
      <c r="P305" s="71">
        <v>0</v>
      </c>
      <c r="Q305" s="71">
        <v>0</v>
      </c>
      <c r="R305" s="71">
        <v>0</v>
      </c>
      <c r="S305" s="71">
        <v>0</v>
      </c>
      <c r="T305" s="75">
        <v>4</v>
      </c>
      <c r="U305" s="75">
        <v>4</v>
      </c>
      <c r="V305" s="75">
        <v>4</v>
      </c>
      <c r="W305" s="101">
        <v>4</v>
      </c>
      <c r="X305" s="101">
        <v>4</v>
      </c>
      <c r="Y305" s="99">
        <v>4</v>
      </c>
      <c r="Z305" s="99">
        <v>3</v>
      </c>
      <c r="AA305" s="99">
        <v>4</v>
      </c>
      <c r="AB305" s="99">
        <v>4</v>
      </c>
      <c r="AC305" s="99">
        <v>4</v>
      </c>
      <c r="AD305" s="99">
        <v>4</v>
      </c>
      <c r="AE305" s="103">
        <v>4</v>
      </c>
      <c r="AF305" s="103">
        <v>4</v>
      </c>
      <c r="AG305" s="103">
        <v>4</v>
      </c>
      <c r="AH305" s="103">
        <v>4</v>
      </c>
      <c r="AI305" s="103">
        <v>4</v>
      </c>
      <c r="AJ305" s="103">
        <v>4</v>
      </c>
      <c r="AK305" s="103">
        <v>4</v>
      </c>
      <c r="AL305" s="103">
        <v>4</v>
      </c>
      <c r="AM305" s="103">
        <v>4</v>
      </c>
      <c r="AN305" s="103">
        <v>3</v>
      </c>
      <c r="AO305" s="103">
        <v>4</v>
      </c>
      <c r="AP305" s="103">
        <v>4</v>
      </c>
      <c r="AQ305" s="103">
        <v>4</v>
      </c>
      <c r="AR305" s="103">
        <v>4</v>
      </c>
      <c r="AS305" s="77">
        <v>4</v>
      </c>
      <c r="AT305" s="77">
        <v>4</v>
      </c>
      <c r="AU305" s="105">
        <v>4</v>
      </c>
    </row>
    <row r="306" spans="1:47" ht="24">
      <c r="A306" s="73">
        <v>305</v>
      </c>
      <c r="B306" s="71" t="s">
        <v>212</v>
      </c>
      <c r="C306" s="71">
        <v>2</v>
      </c>
      <c r="D306" s="71" t="s">
        <v>70</v>
      </c>
      <c r="E306" s="71" t="s">
        <v>97</v>
      </c>
      <c r="F306" s="71">
        <v>0</v>
      </c>
      <c r="G306" s="71">
        <v>1</v>
      </c>
      <c r="H306" s="71">
        <v>1</v>
      </c>
      <c r="I306" s="71">
        <v>1</v>
      </c>
      <c r="J306" s="71">
        <v>1</v>
      </c>
      <c r="K306" s="71">
        <v>0</v>
      </c>
      <c r="L306" s="71">
        <v>0</v>
      </c>
      <c r="M306" s="71">
        <v>0</v>
      </c>
      <c r="N306" s="71">
        <v>0</v>
      </c>
      <c r="O306" s="71">
        <v>0</v>
      </c>
      <c r="P306" s="71">
        <v>0</v>
      </c>
      <c r="Q306" s="71">
        <v>0</v>
      </c>
      <c r="R306" s="71">
        <v>0</v>
      </c>
      <c r="S306" s="71">
        <v>0</v>
      </c>
      <c r="T306" s="75">
        <v>5</v>
      </c>
      <c r="U306" s="75">
        <v>3</v>
      </c>
      <c r="V306" s="75">
        <v>2</v>
      </c>
      <c r="W306" s="101">
        <v>5</v>
      </c>
      <c r="X306" s="101">
        <v>5</v>
      </c>
      <c r="Y306" s="99">
        <v>5</v>
      </c>
      <c r="Z306" s="99">
        <v>4</v>
      </c>
      <c r="AA306" s="99">
        <v>5</v>
      </c>
      <c r="AB306" s="99">
        <v>5</v>
      </c>
      <c r="AC306" s="99">
        <v>5</v>
      </c>
      <c r="AD306" s="99">
        <v>3</v>
      </c>
      <c r="AE306" s="103">
        <v>5</v>
      </c>
      <c r="AF306" s="103">
        <v>5</v>
      </c>
      <c r="AG306" s="103">
        <v>5</v>
      </c>
      <c r="AH306" s="103">
        <v>5</v>
      </c>
      <c r="AI306" s="103">
        <v>5</v>
      </c>
      <c r="AJ306" s="103">
        <v>5</v>
      </c>
      <c r="AK306" s="103">
        <v>4</v>
      </c>
      <c r="AL306" s="103">
        <v>4</v>
      </c>
      <c r="AM306" s="103">
        <v>4</v>
      </c>
      <c r="AN306" s="103">
        <v>4</v>
      </c>
      <c r="AO306" s="103">
        <v>4</v>
      </c>
      <c r="AP306" s="103">
        <v>4</v>
      </c>
      <c r="AQ306" s="103">
        <v>4</v>
      </c>
      <c r="AR306" s="103">
        <v>4</v>
      </c>
      <c r="AS306" s="77">
        <v>5</v>
      </c>
      <c r="AT306" s="77">
        <v>5</v>
      </c>
      <c r="AU306" s="105">
        <v>5</v>
      </c>
    </row>
    <row r="307" spans="1:47" ht="24">
      <c r="A307" s="73">
        <v>306</v>
      </c>
      <c r="B307" s="71" t="s">
        <v>212</v>
      </c>
      <c r="C307" s="71">
        <v>2</v>
      </c>
      <c r="D307" s="71" t="s">
        <v>84</v>
      </c>
      <c r="E307" s="71" t="s">
        <v>84</v>
      </c>
      <c r="F307" s="71">
        <v>1</v>
      </c>
      <c r="G307" s="71">
        <v>1</v>
      </c>
      <c r="H307" s="71">
        <v>1</v>
      </c>
      <c r="I307" s="71">
        <v>0</v>
      </c>
      <c r="J307" s="71">
        <v>0</v>
      </c>
      <c r="K307" s="71">
        <v>0</v>
      </c>
      <c r="L307" s="71">
        <v>1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1">
        <v>0</v>
      </c>
      <c r="S307" s="71">
        <v>0</v>
      </c>
      <c r="T307" s="75">
        <v>4</v>
      </c>
      <c r="U307" s="75">
        <v>4</v>
      </c>
      <c r="V307" s="75">
        <v>3</v>
      </c>
      <c r="W307" s="101">
        <v>4</v>
      </c>
      <c r="X307" s="101">
        <v>4</v>
      </c>
      <c r="Y307" s="99">
        <v>4</v>
      </c>
      <c r="Z307" s="99">
        <v>4</v>
      </c>
      <c r="AA307" s="99">
        <v>4</v>
      </c>
      <c r="AB307" s="99">
        <v>4</v>
      </c>
      <c r="AC307" s="99">
        <v>4</v>
      </c>
      <c r="AD307" s="99">
        <v>3</v>
      </c>
      <c r="AE307" s="103">
        <v>4</v>
      </c>
      <c r="AF307" s="103">
        <v>4</v>
      </c>
      <c r="AG307" s="103">
        <v>4</v>
      </c>
      <c r="AH307" s="103">
        <v>4</v>
      </c>
      <c r="AI307" s="103">
        <v>4</v>
      </c>
      <c r="AJ307" s="103">
        <v>4</v>
      </c>
      <c r="AK307" s="103">
        <v>4</v>
      </c>
      <c r="AL307" s="103">
        <v>4</v>
      </c>
      <c r="AM307" s="103">
        <v>4</v>
      </c>
      <c r="AN307" s="103">
        <v>4</v>
      </c>
      <c r="AO307" s="103">
        <v>4</v>
      </c>
      <c r="AP307" s="103">
        <v>4</v>
      </c>
      <c r="AQ307" s="103">
        <v>4</v>
      </c>
      <c r="AR307" s="103">
        <v>5</v>
      </c>
      <c r="AS307" s="77">
        <v>4</v>
      </c>
      <c r="AT307" s="77">
        <v>4</v>
      </c>
      <c r="AU307" s="105">
        <v>4</v>
      </c>
    </row>
    <row r="308" spans="1:47" ht="24">
      <c r="A308" s="73">
        <v>307</v>
      </c>
      <c r="B308" s="71" t="s">
        <v>212</v>
      </c>
      <c r="C308" s="71">
        <v>2</v>
      </c>
      <c r="D308" s="71" t="s">
        <v>67</v>
      </c>
      <c r="E308" s="71" t="s">
        <v>221</v>
      </c>
      <c r="F308" s="71">
        <v>1</v>
      </c>
      <c r="G308" s="71">
        <v>0</v>
      </c>
      <c r="H308" s="71">
        <v>1</v>
      </c>
      <c r="I308" s="71">
        <v>0</v>
      </c>
      <c r="J308" s="71">
        <v>1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1">
        <v>1</v>
      </c>
      <c r="Q308" s="71">
        <v>0</v>
      </c>
      <c r="R308" s="71">
        <v>0</v>
      </c>
      <c r="S308" s="71">
        <v>0</v>
      </c>
      <c r="T308" s="75">
        <v>5</v>
      </c>
      <c r="U308" s="75">
        <v>5</v>
      </c>
      <c r="V308" s="75">
        <v>5</v>
      </c>
      <c r="W308" s="101">
        <v>5</v>
      </c>
      <c r="X308" s="101">
        <v>5</v>
      </c>
      <c r="Y308" s="99">
        <v>5</v>
      </c>
      <c r="Z308" s="99">
        <v>5</v>
      </c>
      <c r="AA308" s="99">
        <v>5</v>
      </c>
      <c r="AB308" s="99">
        <v>5</v>
      </c>
      <c r="AC308" s="99">
        <v>5</v>
      </c>
      <c r="AD308" s="99">
        <v>5</v>
      </c>
      <c r="AE308" s="103">
        <v>5</v>
      </c>
      <c r="AF308" s="103">
        <v>5</v>
      </c>
      <c r="AG308" s="103">
        <v>5</v>
      </c>
      <c r="AH308" s="103">
        <v>5</v>
      </c>
      <c r="AI308" s="103">
        <v>5</v>
      </c>
      <c r="AJ308" s="103">
        <v>5</v>
      </c>
      <c r="AK308" s="103">
        <v>5</v>
      </c>
      <c r="AL308" s="103">
        <v>5</v>
      </c>
      <c r="AM308" s="103">
        <v>5</v>
      </c>
      <c r="AN308" s="103">
        <v>5</v>
      </c>
      <c r="AO308" s="103">
        <v>5</v>
      </c>
      <c r="AP308" s="103">
        <v>5</v>
      </c>
      <c r="AQ308" s="103">
        <v>5</v>
      </c>
      <c r="AR308" s="103">
        <v>5</v>
      </c>
      <c r="AS308" s="77">
        <v>5</v>
      </c>
      <c r="AT308" s="77">
        <v>5</v>
      </c>
      <c r="AU308" s="105">
        <v>5</v>
      </c>
    </row>
    <row r="309" spans="1:47" ht="24">
      <c r="A309" s="73">
        <v>308</v>
      </c>
      <c r="B309" s="71" t="s">
        <v>212</v>
      </c>
      <c r="C309" s="71">
        <v>1</v>
      </c>
      <c r="D309" s="71" t="s">
        <v>67</v>
      </c>
      <c r="E309" s="71" t="s">
        <v>90</v>
      </c>
      <c r="F309" s="71">
        <v>1</v>
      </c>
      <c r="G309" s="71">
        <v>0</v>
      </c>
      <c r="H309" s="71">
        <v>1</v>
      </c>
      <c r="I309" s="71">
        <v>1</v>
      </c>
      <c r="J309" s="71">
        <v>0</v>
      </c>
      <c r="K309" s="71">
        <v>0</v>
      </c>
      <c r="L309" s="71">
        <v>1</v>
      </c>
      <c r="M309" s="71">
        <v>0</v>
      </c>
      <c r="N309" s="71">
        <v>0</v>
      </c>
      <c r="O309" s="71">
        <v>0</v>
      </c>
      <c r="P309" s="71">
        <v>0</v>
      </c>
      <c r="Q309" s="71">
        <v>0</v>
      </c>
      <c r="R309" s="71">
        <v>0</v>
      </c>
      <c r="S309" s="71">
        <v>0</v>
      </c>
      <c r="T309" s="75">
        <v>4</v>
      </c>
      <c r="U309" s="75">
        <v>4</v>
      </c>
      <c r="V309" s="75">
        <v>3</v>
      </c>
      <c r="W309" s="101">
        <v>4</v>
      </c>
      <c r="X309" s="101">
        <v>4</v>
      </c>
      <c r="Y309" s="99">
        <v>4</v>
      </c>
      <c r="Z309" s="99">
        <v>4</v>
      </c>
      <c r="AA309" s="99">
        <v>4</v>
      </c>
      <c r="AB309" s="99">
        <v>4</v>
      </c>
      <c r="AC309" s="99">
        <v>4</v>
      </c>
      <c r="AD309" s="99">
        <v>4</v>
      </c>
      <c r="AE309" s="103">
        <v>4</v>
      </c>
      <c r="AF309" s="103">
        <v>4</v>
      </c>
      <c r="AG309" s="103">
        <v>4</v>
      </c>
      <c r="AH309" s="103">
        <v>4</v>
      </c>
      <c r="AI309" s="103">
        <v>4</v>
      </c>
      <c r="AJ309" s="103">
        <v>4</v>
      </c>
      <c r="AK309" s="103">
        <v>4</v>
      </c>
      <c r="AL309" s="103">
        <v>4</v>
      </c>
      <c r="AM309" s="103">
        <v>4</v>
      </c>
      <c r="AN309" s="103">
        <v>4</v>
      </c>
      <c r="AO309" s="103">
        <v>4</v>
      </c>
      <c r="AP309" s="103">
        <v>4</v>
      </c>
      <c r="AQ309" s="103">
        <v>4</v>
      </c>
      <c r="AR309" s="103">
        <v>4</v>
      </c>
      <c r="AS309" s="77">
        <v>4</v>
      </c>
      <c r="AT309" s="77">
        <v>4</v>
      </c>
      <c r="AU309" s="105">
        <v>4</v>
      </c>
    </row>
    <row r="310" spans="1:47" ht="24">
      <c r="A310" s="73">
        <v>309</v>
      </c>
      <c r="B310" s="71" t="s">
        <v>212</v>
      </c>
      <c r="C310" s="71">
        <v>2</v>
      </c>
      <c r="D310" s="71" t="s">
        <v>85</v>
      </c>
      <c r="E310" s="71" t="s">
        <v>86</v>
      </c>
      <c r="F310" s="71">
        <v>0</v>
      </c>
      <c r="G310" s="71">
        <v>1</v>
      </c>
      <c r="H310" s="71">
        <v>1</v>
      </c>
      <c r="I310" s="71">
        <v>0</v>
      </c>
      <c r="J310" s="71">
        <v>1</v>
      </c>
      <c r="K310" s="71">
        <v>1</v>
      </c>
      <c r="L310" s="71">
        <v>1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1">
        <v>0</v>
      </c>
      <c r="S310" s="71">
        <v>0</v>
      </c>
      <c r="T310" s="75">
        <v>4</v>
      </c>
      <c r="U310" s="75">
        <v>4</v>
      </c>
      <c r="V310" s="75">
        <v>3</v>
      </c>
      <c r="W310" s="101">
        <v>4</v>
      </c>
      <c r="X310" s="101">
        <v>5</v>
      </c>
      <c r="Y310" s="99">
        <v>5</v>
      </c>
      <c r="Z310" s="99">
        <v>4</v>
      </c>
      <c r="AA310" s="99">
        <v>4</v>
      </c>
      <c r="AB310" s="99">
        <v>5</v>
      </c>
      <c r="AC310" s="99">
        <v>5</v>
      </c>
      <c r="AD310" s="99">
        <v>5</v>
      </c>
      <c r="AE310" s="103">
        <v>4</v>
      </c>
      <c r="AF310" s="103">
        <v>4</v>
      </c>
      <c r="AG310" s="103">
        <v>4</v>
      </c>
      <c r="AH310" s="103">
        <v>4</v>
      </c>
      <c r="AI310" s="103">
        <v>4</v>
      </c>
      <c r="AJ310" s="103">
        <v>4</v>
      </c>
      <c r="AK310" s="103">
        <v>4</v>
      </c>
      <c r="AL310" s="103">
        <v>3</v>
      </c>
      <c r="AM310" s="103">
        <v>3</v>
      </c>
      <c r="AN310" s="103">
        <v>4</v>
      </c>
      <c r="AO310" s="103">
        <v>4</v>
      </c>
      <c r="AP310" s="103">
        <v>3</v>
      </c>
      <c r="AQ310" s="103">
        <v>4</v>
      </c>
      <c r="AR310" s="103">
        <v>4</v>
      </c>
      <c r="AS310" s="77">
        <v>4</v>
      </c>
      <c r="AT310" s="77">
        <v>4</v>
      </c>
      <c r="AU310" s="105">
        <v>3</v>
      </c>
    </row>
    <row r="311" spans="1:47" ht="24">
      <c r="A311" s="73">
        <v>310</v>
      </c>
      <c r="B311" s="71" t="s">
        <v>212</v>
      </c>
      <c r="C311" s="71">
        <v>2</v>
      </c>
      <c r="D311" s="71" t="s">
        <v>67</v>
      </c>
      <c r="E311" s="71" t="s">
        <v>68</v>
      </c>
      <c r="F311" s="71">
        <v>0</v>
      </c>
      <c r="G311" s="71">
        <v>0</v>
      </c>
      <c r="H311" s="71">
        <v>1</v>
      </c>
      <c r="I311" s="71">
        <v>0</v>
      </c>
      <c r="J311" s="71">
        <v>1</v>
      </c>
      <c r="K311" s="71">
        <v>0</v>
      </c>
      <c r="L311" s="71">
        <v>1</v>
      </c>
      <c r="M311" s="71">
        <v>0</v>
      </c>
      <c r="N311" s="71">
        <v>0</v>
      </c>
      <c r="O311" s="71">
        <v>0</v>
      </c>
      <c r="P311" s="71">
        <v>0</v>
      </c>
      <c r="Q311" s="71">
        <v>0</v>
      </c>
      <c r="R311" s="71">
        <v>0</v>
      </c>
      <c r="S311" s="71">
        <v>0</v>
      </c>
      <c r="T311" s="75">
        <v>3</v>
      </c>
      <c r="U311" s="75">
        <v>5</v>
      </c>
      <c r="V311" s="75">
        <v>2</v>
      </c>
      <c r="W311" s="101">
        <v>3</v>
      </c>
      <c r="X311" s="101">
        <v>3</v>
      </c>
      <c r="Y311" s="99">
        <v>3</v>
      </c>
      <c r="Z311" s="99">
        <v>3</v>
      </c>
      <c r="AA311" s="99">
        <v>3</v>
      </c>
      <c r="AB311" s="99">
        <v>4</v>
      </c>
      <c r="AC311" s="99">
        <v>3</v>
      </c>
      <c r="AD311" s="99">
        <v>2</v>
      </c>
      <c r="AE311" s="103">
        <v>3</v>
      </c>
      <c r="AF311" s="103">
        <v>3</v>
      </c>
      <c r="AG311" s="103">
        <v>3</v>
      </c>
      <c r="AH311" s="103">
        <v>3</v>
      </c>
      <c r="AI311" s="103">
        <v>4</v>
      </c>
      <c r="AJ311" s="103">
        <v>3</v>
      </c>
      <c r="AK311" s="103">
        <v>3</v>
      </c>
      <c r="AL311" s="103">
        <v>4</v>
      </c>
      <c r="AM311" s="103">
        <v>4</v>
      </c>
      <c r="AN311" s="103">
        <v>4</v>
      </c>
      <c r="AO311" s="103">
        <v>4</v>
      </c>
      <c r="AP311" s="103">
        <v>4</v>
      </c>
      <c r="AQ311" s="103">
        <v>4</v>
      </c>
      <c r="AR311" s="103">
        <v>4</v>
      </c>
      <c r="AS311" s="77">
        <v>3</v>
      </c>
      <c r="AT311" s="77">
        <v>2</v>
      </c>
      <c r="AU311" s="105">
        <v>3</v>
      </c>
    </row>
    <row r="312" spans="1:47" ht="24">
      <c r="A312" s="73">
        <v>311</v>
      </c>
      <c r="B312" s="71" t="s">
        <v>218</v>
      </c>
      <c r="C312" s="71">
        <v>2</v>
      </c>
      <c r="D312" s="71" t="s">
        <v>67</v>
      </c>
      <c r="E312" s="71" t="s">
        <v>210</v>
      </c>
      <c r="F312" s="71">
        <v>0</v>
      </c>
      <c r="G312" s="71">
        <v>1</v>
      </c>
      <c r="H312" s="71">
        <v>0</v>
      </c>
      <c r="I312" s="71">
        <v>0</v>
      </c>
      <c r="J312" s="71">
        <v>1</v>
      </c>
      <c r="K312" s="71">
        <v>0</v>
      </c>
      <c r="L312" s="71">
        <v>1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>
        <v>0</v>
      </c>
      <c r="S312" s="71">
        <v>0</v>
      </c>
      <c r="T312" s="75">
        <v>4</v>
      </c>
      <c r="U312" s="75">
        <v>4</v>
      </c>
      <c r="V312" s="75">
        <v>3</v>
      </c>
      <c r="W312" s="101">
        <v>4</v>
      </c>
      <c r="X312" s="101">
        <v>4</v>
      </c>
      <c r="Y312" s="99">
        <v>5</v>
      </c>
      <c r="Z312" s="99">
        <v>3</v>
      </c>
      <c r="AA312" s="99">
        <v>4</v>
      </c>
      <c r="AB312" s="99">
        <v>4</v>
      </c>
      <c r="AC312" s="99">
        <v>4</v>
      </c>
      <c r="AD312" s="99">
        <v>3</v>
      </c>
      <c r="AE312" s="103">
        <v>4</v>
      </c>
      <c r="AF312" s="103">
        <v>4</v>
      </c>
      <c r="AG312" s="103">
        <v>4</v>
      </c>
      <c r="AH312" s="103">
        <v>4</v>
      </c>
      <c r="AI312" s="103">
        <v>4</v>
      </c>
      <c r="AJ312" s="103">
        <v>4</v>
      </c>
      <c r="AK312" s="103">
        <v>4</v>
      </c>
      <c r="AL312" s="103">
        <v>4</v>
      </c>
      <c r="AM312" s="103">
        <v>4</v>
      </c>
      <c r="AN312" s="103">
        <v>4</v>
      </c>
      <c r="AO312" s="103">
        <v>4</v>
      </c>
      <c r="AP312" s="103">
        <v>4</v>
      </c>
      <c r="AQ312" s="103">
        <v>4</v>
      </c>
      <c r="AR312" s="103">
        <v>4</v>
      </c>
      <c r="AS312" s="77">
        <v>4</v>
      </c>
      <c r="AT312" s="77">
        <v>3</v>
      </c>
      <c r="AU312" s="105">
        <v>4</v>
      </c>
    </row>
    <row r="313" spans="1:47" ht="24">
      <c r="A313" s="73">
        <v>312</v>
      </c>
      <c r="B313" s="71" t="s">
        <v>218</v>
      </c>
      <c r="C313" s="71">
        <v>2</v>
      </c>
      <c r="D313" s="71" t="s">
        <v>73</v>
      </c>
      <c r="E313" s="71" t="s">
        <v>95</v>
      </c>
      <c r="F313" s="71">
        <v>1</v>
      </c>
      <c r="G313" s="71">
        <v>1</v>
      </c>
      <c r="H313" s="71">
        <v>0</v>
      </c>
      <c r="I313" s="71">
        <v>1</v>
      </c>
      <c r="J313" s="71">
        <v>0</v>
      </c>
      <c r="K313" s="71">
        <v>0</v>
      </c>
      <c r="L313" s="71">
        <v>1</v>
      </c>
      <c r="M313" s="71">
        <v>0</v>
      </c>
      <c r="N313" s="71">
        <v>0</v>
      </c>
      <c r="O313" s="71">
        <v>0</v>
      </c>
      <c r="P313" s="71">
        <v>0</v>
      </c>
      <c r="Q313" s="71">
        <v>0</v>
      </c>
      <c r="R313" s="71">
        <v>0</v>
      </c>
      <c r="S313" s="71">
        <v>0</v>
      </c>
      <c r="T313" s="75">
        <v>4</v>
      </c>
      <c r="U313" s="75">
        <v>5</v>
      </c>
      <c r="V313" s="75">
        <v>5</v>
      </c>
      <c r="W313" s="101">
        <v>5</v>
      </c>
      <c r="X313" s="101">
        <v>5</v>
      </c>
      <c r="Y313" s="99">
        <v>5</v>
      </c>
      <c r="Z313" s="99">
        <v>4</v>
      </c>
      <c r="AA313" s="99">
        <v>4</v>
      </c>
      <c r="AB313" s="99">
        <v>4</v>
      </c>
      <c r="AC313" s="99">
        <v>4</v>
      </c>
      <c r="AD313" s="99">
        <v>4</v>
      </c>
      <c r="AE313" s="103">
        <v>5</v>
      </c>
      <c r="AF313" s="103">
        <v>5</v>
      </c>
      <c r="AG313" s="103">
        <v>5</v>
      </c>
      <c r="AH313" s="103">
        <v>5</v>
      </c>
      <c r="AI313" s="103">
        <v>5</v>
      </c>
      <c r="AJ313" s="103">
        <v>5</v>
      </c>
      <c r="AK313" s="103">
        <v>5</v>
      </c>
      <c r="AL313" s="103">
        <v>5</v>
      </c>
      <c r="AM313" s="103">
        <v>5</v>
      </c>
      <c r="AN313" s="103">
        <v>5</v>
      </c>
      <c r="AO313" s="103">
        <v>5</v>
      </c>
      <c r="AP313" s="103">
        <v>5</v>
      </c>
      <c r="AQ313" s="103">
        <v>5</v>
      </c>
      <c r="AR313" s="103">
        <v>5</v>
      </c>
      <c r="AS313" s="77">
        <v>5</v>
      </c>
      <c r="AT313" s="77">
        <v>5</v>
      </c>
      <c r="AU313" s="105">
        <v>5</v>
      </c>
    </row>
    <row r="314" spans="1:47" ht="24">
      <c r="A314" s="73">
        <v>313</v>
      </c>
      <c r="B314" s="71" t="s">
        <v>212</v>
      </c>
      <c r="C314" s="71">
        <v>1</v>
      </c>
      <c r="D314" s="71" t="s">
        <v>67</v>
      </c>
      <c r="E314" s="71" t="s">
        <v>68</v>
      </c>
      <c r="F314" s="71">
        <v>0</v>
      </c>
      <c r="G314" s="71">
        <v>0</v>
      </c>
      <c r="H314" s="71">
        <v>0</v>
      </c>
      <c r="I314" s="71">
        <v>0</v>
      </c>
      <c r="J314" s="71">
        <v>1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1">
        <v>0</v>
      </c>
      <c r="S314" s="71">
        <v>0</v>
      </c>
      <c r="T314" s="75">
        <v>3</v>
      </c>
      <c r="U314" s="75">
        <v>3</v>
      </c>
      <c r="V314" s="75">
        <v>3</v>
      </c>
      <c r="W314" s="101">
        <v>3</v>
      </c>
      <c r="X314" s="101">
        <v>3</v>
      </c>
      <c r="Y314" s="99">
        <v>3</v>
      </c>
      <c r="Z314" s="99">
        <v>3</v>
      </c>
      <c r="AA314" s="99">
        <v>3</v>
      </c>
      <c r="AB314" s="99">
        <v>4</v>
      </c>
      <c r="AC314" s="99">
        <v>4</v>
      </c>
      <c r="AD314" s="99">
        <v>4</v>
      </c>
      <c r="AE314" s="103">
        <v>3</v>
      </c>
      <c r="AF314" s="103">
        <v>3</v>
      </c>
      <c r="AG314" s="103">
        <v>3</v>
      </c>
      <c r="AH314" s="103">
        <v>3</v>
      </c>
      <c r="AI314" s="103">
        <v>3</v>
      </c>
      <c r="AJ314" s="103">
        <v>3</v>
      </c>
      <c r="AK314" s="103">
        <v>3</v>
      </c>
      <c r="AL314" s="103">
        <v>3</v>
      </c>
      <c r="AM314" s="103">
        <v>3</v>
      </c>
      <c r="AN314" s="103">
        <v>3</v>
      </c>
      <c r="AO314" s="103">
        <v>3</v>
      </c>
      <c r="AP314" s="103">
        <v>3</v>
      </c>
      <c r="AQ314" s="103">
        <v>3</v>
      </c>
      <c r="AR314" s="103">
        <v>3</v>
      </c>
      <c r="AS314" s="77">
        <v>3</v>
      </c>
      <c r="AT314" s="77">
        <v>3</v>
      </c>
      <c r="AU314" s="105">
        <v>3</v>
      </c>
    </row>
    <row r="315" spans="1:47" ht="24">
      <c r="A315" s="73">
        <v>314</v>
      </c>
      <c r="B315" s="71" t="s">
        <v>212</v>
      </c>
      <c r="C315" s="71">
        <v>2</v>
      </c>
      <c r="D315" s="71" t="s">
        <v>67</v>
      </c>
      <c r="E315" s="71" t="s">
        <v>68</v>
      </c>
      <c r="F315" s="71">
        <v>0</v>
      </c>
      <c r="G315" s="71">
        <v>1</v>
      </c>
      <c r="H315" s="71">
        <v>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1">
        <v>0</v>
      </c>
      <c r="S315" s="71">
        <v>0</v>
      </c>
      <c r="T315" s="75">
        <v>3</v>
      </c>
      <c r="U315" s="75">
        <v>4</v>
      </c>
      <c r="V315" s="75">
        <v>4</v>
      </c>
      <c r="W315" s="101">
        <v>4</v>
      </c>
      <c r="X315" s="101">
        <v>4</v>
      </c>
      <c r="Y315" s="99">
        <v>3</v>
      </c>
      <c r="Z315" s="99">
        <v>3</v>
      </c>
      <c r="AA315" s="99">
        <v>4</v>
      </c>
      <c r="AB315" s="99">
        <v>3</v>
      </c>
      <c r="AC315" s="99">
        <v>4</v>
      </c>
      <c r="AD315" s="99">
        <v>3</v>
      </c>
      <c r="AE315" s="103">
        <v>3</v>
      </c>
      <c r="AF315" s="103">
        <v>3</v>
      </c>
      <c r="AG315" s="103">
        <v>3</v>
      </c>
      <c r="AH315" s="103">
        <v>4</v>
      </c>
      <c r="AI315" s="103">
        <v>4</v>
      </c>
      <c r="AJ315" s="103">
        <v>4</v>
      </c>
      <c r="AK315" s="103">
        <v>3</v>
      </c>
      <c r="AL315" s="103">
        <v>3</v>
      </c>
      <c r="AM315" s="103">
        <v>4</v>
      </c>
      <c r="AN315" s="103">
        <v>3</v>
      </c>
      <c r="AO315" s="103">
        <v>3</v>
      </c>
      <c r="AP315" s="103">
        <v>3</v>
      </c>
      <c r="AQ315" s="103">
        <v>3</v>
      </c>
      <c r="AR315" s="103">
        <v>3</v>
      </c>
      <c r="AS315" s="77">
        <v>4</v>
      </c>
      <c r="AT315" s="77">
        <v>4</v>
      </c>
      <c r="AU315" s="105">
        <v>4</v>
      </c>
    </row>
    <row r="316" spans="1:47" ht="24">
      <c r="A316" s="73">
        <v>315</v>
      </c>
      <c r="B316" s="71" t="s">
        <v>218</v>
      </c>
      <c r="C316" s="71">
        <v>2</v>
      </c>
      <c r="D316" s="71" t="s">
        <v>70</v>
      </c>
      <c r="E316" s="71" t="s">
        <v>143</v>
      </c>
      <c r="F316" s="71">
        <v>1</v>
      </c>
      <c r="G316" s="71">
        <v>0</v>
      </c>
      <c r="H316" s="71">
        <v>0</v>
      </c>
      <c r="I316" s="71">
        <v>1</v>
      </c>
      <c r="J316" s="71">
        <v>0</v>
      </c>
      <c r="K316" s="71">
        <v>0</v>
      </c>
      <c r="L316" s="71">
        <v>1</v>
      </c>
      <c r="M316" s="71">
        <v>0</v>
      </c>
      <c r="N316" s="71">
        <v>0</v>
      </c>
      <c r="O316" s="71">
        <v>0</v>
      </c>
      <c r="P316" s="71">
        <v>0</v>
      </c>
      <c r="Q316" s="71">
        <v>0</v>
      </c>
      <c r="R316" s="71">
        <v>0</v>
      </c>
      <c r="S316" s="71">
        <v>0</v>
      </c>
      <c r="T316" s="75">
        <v>5</v>
      </c>
      <c r="U316" s="75">
        <v>5</v>
      </c>
      <c r="V316" s="75">
        <v>5</v>
      </c>
      <c r="W316" s="101">
        <v>5</v>
      </c>
      <c r="X316" s="101">
        <v>5</v>
      </c>
      <c r="Y316" s="99">
        <v>3</v>
      </c>
      <c r="Z316" s="99">
        <v>5</v>
      </c>
      <c r="AA316" s="99">
        <v>5</v>
      </c>
      <c r="AB316" s="99">
        <v>5</v>
      </c>
      <c r="AC316" s="99">
        <v>5</v>
      </c>
      <c r="AD316" s="99">
        <v>5</v>
      </c>
      <c r="AE316" s="103">
        <v>4</v>
      </c>
      <c r="AF316" s="103">
        <v>5</v>
      </c>
      <c r="AG316" s="103">
        <v>5</v>
      </c>
      <c r="AH316" s="103">
        <v>5</v>
      </c>
      <c r="AI316" s="103">
        <v>4</v>
      </c>
      <c r="AJ316" s="103">
        <v>4</v>
      </c>
      <c r="AK316" s="103">
        <v>4</v>
      </c>
      <c r="AL316" s="103">
        <v>4</v>
      </c>
      <c r="AM316" s="103">
        <v>4</v>
      </c>
      <c r="AN316" s="103">
        <v>4</v>
      </c>
      <c r="AO316" s="103">
        <v>4</v>
      </c>
      <c r="AP316" s="103">
        <v>5</v>
      </c>
      <c r="AQ316" s="103">
        <v>4</v>
      </c>
      <c r="AR316" s="103">
        <v>5</v>
      </c>
      <c r="AS316" s="77">
        <v>3</v>
      </c>
      <c r="AT316" s="77">
        <v>3</v>
      </c>
      <c r="AU316" s="105">
        <v>5</v>
      </c>
    </row>
    <row r="317" spans="1:47" ht="24">
      <c r="A317" s="73">
        <v>316</v>
      </c>
      <c r="B317" s="71" t="s">
        <v>218</v>
      </c>
      <c r="C317" s="71">
        <v>2</v>
      </c>
      <c r="D317" s="71" t="s">
        <v>67</v>
      </c>
      <c r="E317" s="71" t="s">
        <v>68</v>
      </c>
      <c r="F317" s="71">
        <v>1</v>
      </c>
      <c r="G317" s="71">
        <v>0</v>
      </c>
      <c r="H317" s="71">
        <v>1</v>
      </c>
      <c r="I317" s="71">
        <v>1</v>
      </c>
      <c r="J317" s="71">
        <v>0</v>
      </c>
      <c r="K317" s="71">
        <v>0</v>
      </c>
      <c r="L317" s="71">
        <v>1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>
        <v>0</v>
      </c>
      <c r="S317" s="71">
        <v>0</v>
      </c>
      <c r="T317" s="75">
        <v>4</v>
      </c>
      <c r="U317" s="75">
        <v>5</v>
      </c>
      <c r="V317" s="75">
        <v>4</v>
      </c>
      <c r="W317" s="101">
        <v>5</v>
      </c>
      <c r="X317" s="101">
        <v>5</v>
      </c>
      <c r="Y317" s="99">
        <v>5</v>
      </c>
      <c r="Z317" s="99">
        <v>5</v>
      </c>
      <c r="AA317" s="99">
        <v>5</v>
      </c>
      <c r="AB317" s="99">
        <v>5</v>
      </c>
      <c r="AC317" s="99">
        <v>5</v>
      </c>
      <c r="AD317" s="99">
        <v>3</v>
      </c>
      <c r="AE317" s="103">
        <v>5</v>
      </c>
      <c r="AF317" s="103">
        <v>5</v>
      </c>
      <c r="AG317" s="103">
        <v>5</v>
      </c>
      <c r="AH317" s="103">
        <v>5</v>
      </c>
      <c r="AI317" s="103">
        <v>5</v>
      </c>
      <c r="AJ317" s="103">
        <v>5</v>
      </c>
      <c r="AK317" s="103">
        <v>5</v>
      </c>
      <c r="AL317" s="103">
        <v>5</v>
      </c>
      <c r="AM317" s="103">
        <v>5</v>
      </c>
      <c r="AN317" s="103">
        <v>5</v>
      </c>
      <c r="AO317" s="103">
        <v>5</v>
      </c>
      <c r="AP317" s="103">
        <v>5</v>
      </c>
      <c r="AQ317" s="103">
        <v>4</v>
      </c>
      <c r="AR317" s="103">
        <v>5</v>
      </c>
      <c r="AS317" s="77">
        <v>4</v>
      </c>
      <c r="AT317" s="77">
        <v>4</v>
      </c>
      <c r="AU317" s="105">
        <v>5</v>
      </c>
    </row>
    <row r="318" spans="1:47" ht="24">
      <c r="A318" s="73">
        <v>317</v>
      </c>
      <c r="B318" s="71" t="s">
        <v>285</v>
      </c>
      <c r="C318" s="71">
        <v>2</v>
      </c>
      <c r="D318" s="71" t="s">
        <v>67</v>
      </c>
      <c r="E318" s="71" t="s">
        <v>68</v>
      </c>
      <c r="F318" s="71">
        <v>1</v>
      </c>
      <c r="G318" s="71">
        <v>1</v>
      </c>
      <c r="H318" s="71">
        <v>1</v>
      </c>
      <c r="I318" s="71">
        <v>1</v>
      </c>
      <c r="J318" s="71">
        <v>1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71">
        <v>0</v>
      </c>
      <c r="R318" s="71">
        <v>0</v>
      </c>
      <c r="S318" s="71">
        <v>0</v>
      </c>
      <c r="T318" s="75">
        <v>4</v>
      </c>
      <c r="U318" s="75">
        <v>4</v>
      </c>
      <c r="V318" s="75">
        <v>4</v>
      </c>
      <c r="W318" s="101">
        <v>5</v>
      </c>
      <c r="X318" s="101">
        <v>5</v>
      </c>
      <c r="Y318" s="99">
        <v>5</v>
      </c>
      <c r="Z318" s="99">
        <v>5</v>
      </c>
      <c r="AA318" s="99">
        <v>5</v>
      </c>
      <c r="AB318" s="99">
        <v>5</v>
      </c>
      <c r="AC318" s="99">
        <v>5</v>
      </c>
      <c r="AD318" s="99">
        <v>4</v>
      </c>
      <c r="AE318" s="103">
        <v>5</v>
      </c>
      <c r="AF318" s="103">
        <v>5</v>
      </c>
      <c r="AG318" s="103">
        <v>5</v>
      </c>
      <c r="AH318" s="103">
        <v>5</v>
      </c>
      <c r="AI318" s="103">
        <v>5</v>
      </c>
      <c r="AJ318" s="103">
        <v>5</v>
      </c>
      <c r="AK318" s="103">
        <v>5</v>
      </c>
      <c r="AL318" s="103">
        <v>5</v>
      </c>
      <c r="AM318" s="103">
        <v>5</v>
      </c>
      <c r="AN318" s="103">
        <v>5</v>
      </c>
      <c r="AO318" s="103">
        <v>5</v>
      </c>
      <c r="AP318" s="103">
        <v>5</v>
      </c>
      <c r="AQ318" s="103">
        <v>5</v>
      </c>
      <c r="AR318" s="103">
        <v>4</v>
      </c>
      <c r="AS318" s="77">
        <v>3</v>
      </c>
      <c r="AT318" s="77">
        <v>3</v>
      </c>
      <c r="AU318" s="105">
        <v>4</v>
      </c>
    </row>
    <row r="319" spans="1:47" ht="24">
      <c r="A319" s="73">
        <v>318</v>
      </c>
      <c r="B319" s="71" t="s">
        <v>212</v>
      </c>
      <c r="C319" s="71">
        <v>2</v>
      </c>
      <c r="D319" s="71" t="s">
        <v>67</v>
      </c>
      <c r="E319" s="71" t="s">
        <v>227</v>
      </c>
      <c r="F319" s="71">
        <v>0</v>
      </c>
      <c r="G319" s="71">
        <v>1</v>
      </c>
      <c r="H319" s="71">
        <v>1</v>
      </c>
      <c r="I319" s="71">
        <v>0</v>
      </c>
      <c r="J319" s="71">
        <v>1</v>
      </c>
      <c r="K319" s="71">
        <v>0</v>
      </c>
      <c r="L319" s="71">
        <v>0</v>
      </c>
      <c r="M319" s="71">
        <v>1</v>
      </c>
      <c r="N319" s="71">
        <v>0</v>
      </c>
      <c r="O319" s="71">
        <v>0</v>
      </c>
      <c r="P319" s="71">
        <v>0</v>
      </c>
      <c r="Q319" s="71">
        <v>0</v>
      </c>
      <c r="R319" s="71">
        <v>0</v>
      </c>
      <c r="S319" s="71">
        <v>0</v>
      </c>
      <c r="T319" s="75">
        <v>4</v>
      </c>
      <c r="U319" s="75">
        <v>4</v>
      </c>
      <c r="V319" s="75">
        <v>4</v>
      </c>
      <c r="W319" s="101">
        <v>3</v>
      </c>
      <c r="X319" s="101">
        <v>3</v>
      </c>
      <c r="Y319" s="99">
        <v>3</v>
      </c>
      <c r="Z319" s="99">
        <v>3</v>
      </c>
      <c r="AA319" s="99">
        <v>3</v>
      </c>
      <c r="AB319" s="99">
        <v>3</v>
      </c>
      <c r="AC319" s="99">
        <v>3</v>
      </c>
      <c r="AD319" s="99">
        <v>3</v>
      </c>
      <c r="AE319" s="103">
        <v>3</v>
      </c>
      <c r="AF319" s="103">
        <v>3</v>
      </c>
      <c r="AG319" s="103">
        <v>3</v>
      </c>
      <c r="AH319" s="103">
        <v>3</v>
      </c>
      <c r="AI319" s="103">
        <v>3</v>
      </c>
      <c r="AJ319" s="103">
        <v>3</v>
      </c>
      <c r="AK319" s="103">
        <v>3</v>
      </c>
      <c r="AL319" s="103">
        <v>3</v>
      </c>
      <c r="AM319" s="103">
        <v>3</v>
      </c>
      <c r="AN319" s="103">
        <v>3</v>
      </c>
      <c r="AO319" s="103">
        <v>3</v>
      </c>
      <c r="AP319" s="103">
        <v>3</v>
      </c>
      <c r="AQ319" s="103">
        <v>3</v>
      </c>
      <c r="AR319" s="103">
        <v>3</v>
      </c>
      <c r="AS319" s="77">
        <v>4</v>
      </c>
      <c r="AT319" s="77">
        <v>4</v>
      </c>
      <c r="AU319" s="105">
        <v>3</v>
      </c>
    </row>
    <row r="320" spans="1:47" ht="24">
      <c r="A320" s="73">
        <v>319</v>
      </c>
      <c r="B320" s="71" t="s">
        <v>212</v>
      </c>
      <c r="C320" s="71">
        <v>2</v>
      </c>
      <c r="D320" s="71" t="s">
        <v>104</v>
      </c>
      <c r="E320" s="71" t="s">
        <v>104</v>
      </c>
      <c r="F320" s="71">
        <v>1</v>
      </c>
      <c r="G320" s="71">
        <v>1</v>
      </c>
      <c r="H320" s="71">
        <v>1</v>
      </c>
      <c r="I320" s="71">
        <v>1</v>
      </c>
      <c r="J320" s="71">
        <v>1</v>
      </c>
      <c r="K320" s="71">
        <v>1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71">
        <v>0</v>
      </c>
      <c r="R320" s="71">
        <v>0</v>
      </c>
      <c r="S320" s="71">
        <v>0</v>
      </c>
      <c r="T320" s="75">
        <v>4</v>
      </c>
      <c r="U320" s="75">
        <v>4</v>
      </c>
      <c r="V320" s="75">
        <v>4</v>
      </c>
      <c r="W320" s="101">
        <v>3</v>
      </c>
      <c r="X320" s="101">
        <v>4</v>
      </c>
      <c r="Y320" s="99">
        <v>4</v>
      </c>
      <c r="Z320" s="99">
        <v>4</v>
      </c>
      <c r="AA320" s="99">
        <v>3</v>
      </c>
      <c r="AB320" s="99">
        <v>3</v>
      </c>
      <c r="AC320" s="99">
        <v>4</v>
      </c>
      <c r="AD320" s="99">
        <v>3</v>
      </c>
      <c r="AE320" s="103">
        <v>4</v>
      </c>
      <c r="AF320" s="103">
        <v>4</v>
      </c>
      <c r="AG320" s="103">
        <v>4</v>
      </c>
      <c r="AH320" s="103">
        <v>4</v>
      </c>
      <c r="AI320" s="103">
        <v>4</v>
      </c>
      <c r="AJ320" s="103">
        <v>4</v>
      </c>
      <c r="AK320" s="103">
        <v>4</v>
      </c>
      <c r="AL320" s="103">
        <v>4</v>
      </c>
      <c r="AM320" s="103">
        <v>4</v>
      </c>
      <c r="AN320" s="103">
        <v>4</v>
      </c>
      <c r="AO320" s="103">
        <v>4</v>
      </c>
      <c r="AP320" s="103">
        <v>3</v>
      </c>
      <c r="AQ320" s="103">
        <v>4</v>
      </c>
      <c r="AR320" s="103">
        <v>4</v>
      </c>
      <c r="AS320" s="77">
        <v>4</v>
      </c>
      <c r="AT320" s="77">
        <v>3</v>
      </c>
      <c r="AU320" s="105">
        <v>4</v>
      </c>
    </row>
    <row r="321" spans="1:47" ht="24">
      <c r="A321" s="73">
        <v>320</v>
      </c>
      <c r="B321" s="71" t="s">
        <v>212</v>
      </c>
      <c r="C321" s="71">
        <v>2</v>
      </c>
      <c r="D321" s="71" t="s">
        <v>104</v>
      </c>
      <c r="E321" s="71" t="s">
        <v>104</v>
      </c>
      <c r="F321" s="71">
        <v>1</v>
      </c>
      <c r="G321" s="71">
        <v>0</v>
      </c>
      <c r="H321" s="71">
        <v>1</v>
      </c>
      <c r="I321" s="71">
        <v>0</v>
      </c>
      <c r="J321" s="71">
        <v>1</v>
      </c>
      <c r="K321" s="71">
        <v>0</v>
      </c>
      <c r="L321" s="71">
        <v>0</v>
      </c>
      <c r="M321" s="71">
        <v>0</v>
      </c>
      <c r="N321" s="71">
        <v>0</v>
      </c>
      <c r="O321" s="71">
        <v>0</v>
      </c>
      <c r="P321" s="71">
        <v>0</v>
      </c>
      <c r="Q321" s="71">
        <v>0</v>
      </c>
      <c r="R321" s="71">
        <v>0</v>
      </c>
      <c r="S321" s="71">
        <v>0</v>
      </c>
      <c r="T321" s="75">
        <v>4</v>
      </c>
      <c r="U321" s="75">
        <v>4</v>
      </c>
      <c r="V321" s="75">
        <v>3</v>
      </c>
      <c r="W321" s="101">
        <v>4</v>
      </c>
      <c r="X321" s="101">
        <v>4</v>
      </c>
      <c r="Y321" s="99">
        <v>4</v>
      </c>
      <c r="Z321" s="99">
        <v>5</v>
      </c>
      <c r="AA321" s="99">
        <v>4</v>
      </c>
      <c r="AB321" s="99">
        <v>4</v>
      </c>
      <c r="AC321" s="99">
        <v>4</v>
      </c>
      <c r="AD321" s="99">
        <v>2</v>
      </c>
      <c r="AE321" s="103">
        <v>4</v>
      </c>
      <c r="AF321" s="103">
        <v>4</v>
      </c>
      <c r="AG321" s="103">
        <v>4</v>
      </c>
      <c r="AH321" s="103">
        <v>4</v>
      </c>
      <c r="AI321" s="103">
        <v>4</v>
      </c>
      <c r="AJ321" s="103">
        <v>4</v>
      </c>
      <c r="AK321" s="103">
        <v>3</v>
      </c>
      <c r="AL321" s="103">
        <v>3</v>
      </c>
      <c r="AM321" s="103">
        <v>3</v>
      </c>
      <c r="AN321" s="103">
        <v>3</v>
      </c>
      <c r="AO321" s="103">
        <v>3</v>
      </c>
      <c r="AP321" s="103">
        <v>4</v>
      </c>
      <c r="AQ321" s="103">
        <v>4</v>
      </c>
      <c r="AR321" s="103">
        <v>4</v>
      </c>
      <c r="AS321" s="77">
        <v>4</v>
      </c>
      <c r="AT321" s="77">
        <v>4</v>
      </c>
      <c r="AU321" s="105">
        <v>4</v>
      </c>
    </row>
    <row r="322" spans="1:47" ht="24">
      <c r="A322" s="73">
        <v>321</v>
      </c>
      <c r="B322" s="71" t="s">
        <v>212</v>
      </c>
      <c r="C322" s="71">
        <v>2</v>
      </c>
      <c r="D322" s="71" t="s">
        <v>104</v>
      </c>
      <c r="E322" s="71" t="s">
        <v>104</v>
      </c>
      <c r="F322" s="71">
        <v>1</v>
      </c>
      <c r="G322" s="71">
        <v>1</v>
      </c>
      <c r="H322" s="71">
        <v>1</v>
      </c>
      <c r="I322" s="71">
        <v>0</v>
      </c>
      <c r="J322" s="71">
        <v>0</v>
      </c>
      <c r="K322" s="71">
        <v>0</v>
      </c>
      <c r="L322" s="71">
        <v>0</v>
      </c>
      <c r="M322" s="71">
        <v>0</v>
      </c>
      <c r="N322" s="71">
        <v>0</v>
      </c>
      <c r="O322" s="71">
        <v>1</v>
      </c>
      <c r="P322" s="71">
        <v>0</v>
      </c>
      <c r="Q322" s="71">
        <v>0</v>
      </c>
      <c r="R322" s="71">
        <v>0</v>
      </c>
      <c r="S322" s="71">
        <v>0</v>
      </c>
      <c r="T322" s="75">
        <v>4</v>
      </c>
      <c r="U322" s="75">
        <v>4</v>
      </c>
      <c r="V322" s="75">
        <v>3</v>
      </c>
      <c r="W322" s="101">
        <v>4</v>
      </c>
      <c r="X322" s="101">
        <v>4</v>
      </c>
      <c r="Y322" s="99">
        <v>3</v>
      </c>
      <c r="Z322" s="99">
        <v>3</v>
      </c>
      <c r="AA322" s="99">
        <v>4</v>
      </c>
      <c r="AB322" s="99">
        <v>4</v>
      </c>
      <c r="AC322" s="99">
        <v>4</v>
      </c>
      <c r="AD322" s="99">
        <v>3</v>
      </c>
      <c r="AE322" s="103">
        <v>4</v>
      </c>
      <c r="AF322" s="103">
        <v>4</v>
      </c>
      <c r="AG322" s="103">
        <v>4</v>
      </c>
      <c r="AH322" s="103">
        <v>4</v>
      </c>
      <c r="AI322" s="103">
        <v>4</v>
      </c>
      <c r="AJ322" s="103">
        <v>4</v>
      </c>
      <c r="AK322" s="103">
        <v>3</v>
      </c>
      <c r="AL322" s="103">
        <v>3</v>
      </c>
      <c r="AM322" s="103">
        <v>3</v>
      </c>
      <c r="AN322" s="103">
        <v>3</v>
      </c>
      <c r="AO322" s="103">
        <v>3</v>
      </c>
      <c r="AP322" s="103">
        <v>3</v>
      </c>
      <c r="AQ322" s="103">
        <v>3</v>
      </c>
      <c r="AR322" s="103">
        <v>3</v>
      </c>
      <c r="AS322" s="77">
        <v>3</v>
      </c>
      <c r="AT322" s="77">
        <v>3</v>
      </c>
      <c r="AU322" s="105">
        <v>3</v>
      </c>
    </row>
    <row r="323" spans="1:47" ht="24">
      <c r="A323" s="73">
        <v>322</v>
      </c>
      <c r="B323" s="71" t="s">
        <v>212</v>
      </c>
      <c r="C323" s="71">
        <v>2</v>
      </c>
      <c r="D323" s="71" t="s">
        <v>104</v>
      </c>
      <c r="E323" s="71" t="s">
        <v>104</v>
      </c>
      <c r="F323" s="71">
        <v>1</v>
      </c>
      <c r="G323" s="71">
        <v>1</v>
      </c>
      <c r="H323" s="71">
        <v>1</v>
      </c>
      <c r="I323" s="71">
        <v>1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1</v>
      </c>
      <c r="P323" s="71">
        <v>0</v>
      </c>
      <c r="Q323" s="71">
        <v>0</v>
      </c>
      <c r="R323" s="71">
        <v>0</v>
      </c>
      <c r="S323" s="71">
        <v>0</v>
      </c>
      <c r="T323" s="75">
        <v>3</v>
      </c>
      <c r="U323" s="75">
        <v>4</v>
      </c>
      <c r="V323" s="75">
        <v>3</v>
      </c>
      <c r="W323" s="101">
        <v>4</v>
      </c>
      <c r="X323" s="101">
        <v>4</v>
      </c>
      <c r="Y323" s="99">
        <v>4</v>
      </c>
      <c r="Z323" s="99">
        <v>4</v>
      </c>
      <c r="AA323" s="99">
        <v>4</v>
      </c>
      <c r="AB323" s="99">
        <v>4</v>
      </c>
      <c r="AC323" s="99">
        <v>4</v>
      </c>
      <c r="AD323" s="99">
        <v>4</v>
      </c>
      <c r="AE323" s="103">
        <v>4</v>
      </c>
      <c r="AF323" s="103">
        <v>4</v>
      </c>
      <c r="AG323" s="103">
        <v>4</v>
      </c>
      <c r="AH323" s="103">
        <v>4</v>
      </c>
      <c r="AI323" s="103">
        <v>4</v>
      </c>
      <c r="AJ323" s="103">
        <v>4</v>
      </c>
      <c r="AK323" s="103">
        <v>3</v>
      </c>
      <c r="AL323" s="103">
        <v>4</v>
      </c>
      <c r="AM323" s="103">
        <v>4</v>
      </c>
      <c r="AN323" s="103">
        <v>4</v>
      </c>
      <c r="AO323" s="103">
        <v>4</v>
      </c>
      <c r="AP323" s="103">
        <v>3</v>
      </c>
      <c r="AQ323" s="103">
        <v>4</v>
      </c>
      <c r="AR323" s="103">
        <v>3</v>
      </c>
      <c r="AS323" s="77">
        <v>3</v>
      </c>
      <c r="AT323" s="77">
        <v>3</v>
      </c>
      <c r="AU323" s="105">
        <v>3</v>
      </c>
    </row>
    <row r="324" spans="1:47" ht="24">
      <c r="A324" s="73">
        <v>323</v>
      </c>
      <c r="B324" s="71" t="s">
        <v>218</v>
      </c>
      <c r="C324" s="71">
        <v>2</v>
      </c>
      <c r="D324" s="71" t="s">
        <v>67</v>
      </c>
      <c r="E324" s="71" t="s">
        <v>68</v>
      </c>
      <c r="F324" s="71">
        <v>0</v>
      </c>
      <c r="G324" s="71">
        <v>1</v>
      </c>
      <c r="H324" s="71">
        <v>1</v>
      </c>
      <c r="I324" s="71">
        <v>1</v>
      </c>
      <c r="J324" s="71">
        <v>1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1">
        <v>0</v>
      </c>
      <c r="S324" s="71">
        <v>0</v>
      </c>
      <c r="T324" s="75">
        <v>4</v>
      </c>
      <c r="U324" s="75">
        <v>4</v>
      </c>
      <c r="V324" s="75">
        <v>4</v>
      </c>
      <c r="W324" s="101">
        <v>4</v>
      </c>
      <c r="X324" s="101">
        <v>4</v>
      </c>
      <c r="Y324" s="99">
        <v>4</v>
      </c>
      <c r="Z324" s="99">
        <v>4</v>
      </c>
      <c r="AA324" s="99">
        <v>4</v>
      </c>
      <c r="AB324" s="99">
        <v>4</v>
      </c>
      <c r="AC324" s="99">
        <v>3</v>
      </c>
      <c r="AD324" s="99">
        <v>4</v>
      </c>
      <c r="AE324" s="103">
        <v>4</v>
      </c>
      <c r="AF324" s="103">
        <v>3</v>
      </c>
      <c r="AG324" s="103">
        <v>3</v>
      </c>
      <c r="AH324" s="103">
        <v>3</v>
      </c>
      <c r="AI324" s="103">
        <v>3</v>
      </c>
      <c r="AJ324" s="103">
        <v>3</v>
      </c>
      <c r="AK324" s="103">
        <v>4</v>
      </c>
      <c r="AL324" s="103">
        <v>3</v>
      </c>
      <c r="AM324" s="103">
        <v>3</v>
      </c>
      <c r="AN324" s="103">
        <v>3</v>
      </c>
      <c r="AO324" s="103">
        <v>4</v>
      </c>
      <c r="AP324" s="103">
        <v>4</v>
      </c>
      <c r="AQ324" s="103">
        <v>3</v>
      </c>
      <c r="AR324" s="103">
        <v>3</v>
      </c>
      <c r="AS324" s="77">
        <v>2</v>
      </c>
      <c r="AT324" s="77">
        <v>2</v>
      </c>
      <c r="AU324" s="105">
        <v>4</v>
      </c>
    </row>
    <row r="325" spans="1:47" ht="24">
      <c r="A325" s="73">
        <v>324</v>
      </c>
      <c r="B325" s="71" t="s">
        <v>212</v>
      </c>
      <c r="C325" s="71">
        <v>2</v>
      </c>
      <c r="D325" s="71" t="s">
        <v>67</v>
      </c>
      <c r="E325" s="71" t="s">
        <v>227</v>
      </c>
      <c r="F325" s="71">
        <v>1</v>
      </c>
      <c r="G325" s="71">
        <v>0</v>
      </c>
      <c r="H325" s="71">
        <v>0</v>
      </c>
      <c r="I325" s="71">
        <v>1</v>
      </c>
      <c r="J325" s="71">
        <v>1</v>
      </c>
      <c r="K325" s="71">
        <v>1</v>
      </c>
      <c r="L325" s="71">
        <v>1</v>
      </c>
      <c r="M325" s="71">
        <v>0</v>
      </c>
      <c r="N325" s="71">
        <v>0</v>
      </c>
      <c r="O325" s="71">
        <v>0</v>
      </c>
      <c r="P325" s="71">
        <v>0</v>
      </c>
      <c r="Q325" s="71">
        <v>0</v>
      </c>
      <c r="R325" s="71">
        <v>0</v>
      </c>
      <c r="S325" s="71">
        <v>0</v>
      </c>
      <c r="T325" s="75">
        <v>4</v>
      </c>
      <c r="U325" s="75">
        <v>4</v>
      </c>
      <c r="V325" s="75">
        <v>3</v>
      </c>
      <c r="W325" s="101">
        <v>4</v>
      </c>
      <c r="X325" s="101">
        <v>4</v>
      </c>
      <c r="Y325" s="99">
        <v>4</v>
      </c>
      <c r="Z325" s="99">
        <v>4</v>
      </c>
      <c r="AA325" s="99">
        <v>4</v>
      </c>
      <c r="AB325" s="99">
        <v>4</v>
      </c>
      <c r="AC325" s="99">
        <v>4</v>
      </c>
      <c r="AD325" s="99">
        <v>4</v>
      </c>
      <c r="AE325" s="103">
        <v>4</v>
      </c>
      <c r="AF325" s="103">
        <v>4</v>
      </c>
      <c r="AG325" s="103">
        <v>4</v>
      </c>
      <c r="AH325" s="103">
        <v>4</v>
      </c>
      <c r="AI325" s="103">
        <v>4</v>
      </c>
      <c r="AJ325" s="103">
        <v>4</v>
      </c>
      <c r="AK325" s="103">
        <v>4</v>
      </c>
      <c r="AL325" s="103">
        <v>4</v>
      </c>
      <c r="AM325" s="103">
        <v>4</v>
      </c>
      <c r="AN325" s="103">
        <v>4</v>
      </c>
      <c r="AO325" s="103">
        <v>4</v>
      </c>
      <c r="AP325" s="103">
        <v>4</v>
      </c>
      <c r="AQ325" s="103">
        <v>4</v>
      </c>
      <c r="AR325" s="103">
        <v>4</v>
      </c>
      <c r="AS325" s="77">
        <v>3</v>
      </c>
      <c r="AT325" s="77">
        <v>3</v>
      </c>
      <c r="AU325" s="105">
        <v>4</v>
      </c>
    </row>
    <row r="326" spans="1:47" ht="24">
      <c r="A326" s="73">
        <v>325</v>
      </c>
      <c r="B326" s="71" t="s">
        <v>217</v>
      </c>
      <c r="C326" s="71">
        <v>2</v>
      </c>
      <c r="D326" s="71" t="s">
        <v>67</v>
      </c>
      <c r="E326" s="71" t="s">
        <v>78</v>
      </c>
      <c r="F326" s="71">
        <v>0</v>
      </c>
      <c r="G326" s="71">
        <v>1</v>
      </c>
      <c r="H326" s="71">
        <v>1</v>
      </c>
      <c r="I326" s="71">
        <v>0</v>
      </c>
      <c r="J326" s="71">
        <v>0</v>
      </c>
      <c r="K326" s="71">
        <v>0</v>
      </c>
      <c r="L326" s="71">
        <v>1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1">
        <v>0</v>
      </c>
      <c r="S326" s="71">
        <v>0</v>
      </c>
      <c r="T326" s="75">
        <v>4</v>
      </c>
      <c r="U326" s="75">
        <v>4</v>
      </c>
      <c r="V326" s="75">
        <v>3</v>
      </c>
      <c r="W326" s="101">
        <v>4</v>
      </c>
      <c r="X326" s="101">
        <v>4</v>
      </c>
      <c r="Y326" s="99">
        <v>4</v>
      </c>
      <c r="Z326" s="99">
        <v>4</v>
      </c>
      <c r="AA326" s="99">
        <v>4</v>
      </c>
      <c r="AB326" s="99">
        <v>4</v>
      </c>
      <c r="AC326" s="99">
        <v>4</v>
      </c>
      <c r="AD326" s="99">
        <v>4</v>
      </c>
      <c r="AE326" s="103">
        <v>4</v>
      </c>
      <c r="AF326" s="103">
        <v>4</v>
      </c>
      <c r="AG326" s="103">
        <v>4</v>
      </c>
      <c r="AH326" s="103">
        <v>4</v>
      </c>
      <c r="AI326" s="103">
        <v>4</v>
      </c>
      <c r="AJ326" s="103">
        <v>4</v>
      </c>
      <c r="AK326" s="103">
        <v>4</v>
      </c>
      <c r="AL326" s="103">
        <v>4</v>
      </c>
      <c r="AM326" s="103">
        <v>4</v>
      </c>
      <c r="AN326" s="103">
        <v>4</v>
      </c>
      <c r="AO326" s="103">
        <v>4</v>
      </c>
      <c r="AP326" s="103">
        <v>4</v>
      </c>
      <c r="AQ326" s="103">
        <v>4</v>
      </c>
      <c r="AR326" s="103">
        <v>4</v>
      </c>
      <c r="AS326" s="77">
        <v>4</v>
      </c>
      <c r="AT326" s="77">
        <v>4</v>
      </c>
      <c r="AU326" s="105">
        <v>4</v>
      </c>
    </row>
    <row r="327" spans="1:47" ht="24">
      <c r="A327" s="73">
        <v>326</v>
      </c>
      <c r="B327" s="71" t="s">
        <v>212</v>
      </c>
      <c r="C327" s="71">
        <v>2</v>
      </c>
      <c r="D327" s="71" t="s">
        <v>67</v>
      </c>
      <c r="E327" s="71" t="s">
        <v>68</v>
      </c>
      <c r="F327" s="71">
        <v>1</v>
      </c>
      <c r="G327" s="71">
        <v>0</v>
      </c>
      <c r="H327" s="71">
        <v>0</v>
      </c>
      <c r="I327" s="71">
        <v>0</v>
      </c>
      <c r="J327" s="71">
        <v>1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1">
        <v>0</v>
      </c>
      <c r="S327" s="71">
        <v>0</v>
      </c>
      <c r="T327" s="75">
        <v>4</v>
      </c>
      <c r="U327" s="75">
        <v>5</v>
      </c>
      <c r="V327" s="75">
        <v>2</v>
      </c>
      <c r="W327" s="101">
        <v>3</v>
      </c>
      <c r="X327" s="101">
        <v>4</v>
      </c>
      <c r="Y327" s="99">
        <v>5</v>
      </c>
      <c r="Z327" s="99">
        <v>5</v>
      </c>
      <c r="AA327" s="99">
        <v>5</v>
      </c>
      <c r="AB327" s="99">
        <v>5</v>
      </c>
      <c r="AC327" s="99">
        <v>5</v>
      </c>
      <c r="AD327" s="99">
        <v>5</v>
      </c>
      <c r="AE327" s="103">
        <v>5</v>
      </c>
      <c r="AF327" s="103">
        <v>5</v>
      </c>
      <c r="AG327" s="103">
        <v>5</v>
      </c>
      <c r="AH327" s="103">
        <v>5</v>
      </c>
      <c r="AI327" s="103">
        <v>5</v>
      </c>
      <c r="AJ327" s="103">
        <v>5</v>
      </c>
      <c r="AK327" s="103">
        <v>5</v>
      </c>
      <c r="AL327" s="103">
        <v>5</v>
      </c>
      <c r="AM327" s="103">
        <v>5</v>
      </c>
      <c r="AN327" s="103">
        <v>5</v>
      </c>
      <c r="AO327" s="103">
        <v>5</v>
      </c>
      <c r="AP327" s="103">
        <v>5</v>
      </c>
      <c r="AQ327" s="103">
        <v>5</v>
      </c>
      <c r="AR327" s="103">
        <v>5</v>
      </c>
      <c r="AS327" s="77">
        <v>5</v>
      </c>
      <c r="AT327" s="77">
        <v>5</v>
      </c>
      <c r="AU327" s="105">
        <v>3</v>
      </c>
    </row>
    <row r="328" spans="1:47" ht="24">
      <c r="A328" s="73">
        <v>327</v>
      </c>
      <c r="B328" s="71" t="s">
        <v>212</v>
      </c>
      <c r="C328" s="71">
        <v>2</v>
      </c>
      <c r="D328" s="71" t="s">
        <v>73</v>
      </c>
      <c r="E328" s="71" t="s">
        <v>230</v>
      </c>
      <c r="F328" s="71">
        <v>1</v>
      </c>
      <c r="G328" s="71">
        <v>0</v>
      </c>
      <c r="H328" s="71">
        <v>1</v>
      </c>
      <c r="I328" s="71">
        <v>0</v>
      </c>
      <c r="J328" s="71">
        <v>1</v>
      </c>
      <c r="K328" s="71">
        <v>0</v>
      </c>
      <c r="L328" s="71">
        <v>0</v>
      </c>
      <c r="M328" s="71">
        <v>0</v>
      </c>
      <c r="N328" s="71">
        <v>0</v>
      </c>
      <c r="O328" s="71">
        <v>0</v>
      </c>
      <c r="P328" s="71">
        <v>0</v>
      </c>
      <c r="Q328" s="71">
        <v>0</v>
      </c>
      <c r="R328" s="71">
        <v>0</v>
      </c>
      <c r="S328" s="71">
        <v>0</v>
      </c>
      <c r="T328" s="75">
        <v>4</v>
      </c>
      <c r="U328" s="75">
        <v>4</v>
      </c>
      <c r="V328" s="75">
        <v>2</v>
      </c>
      <c r="W328" s="101">
        <v>4</v>
      </c>
      <c r="X328" s="101">
        <v>4</v>
      </c>
      <c r="Y328" s="99">
        <v>4</v>
      </c>
      <c r="Z328" s="99">
        <v>3</v>
      </c>
      <c r="AA328" s="99">
        <v>3</v>
      </c>
      <c r="AB328" s="99">
        <v>4</v>
      </c>
      <c r="AC328" s="99">
        <v>4</v>
      </c>
      <c r="AD328" s="99">
        <v>3</v>
      </c>
      <c r="AE328" s="103">
        <v>4</v>
      </c>
      <c r="AF328" s="103">
        <v>4</v>
      </c>
      <c r="AG328" s="103">
        <v>4</v>
      </c>
      <c r="AH328" s="103">
        <v>4</v>
      </c>
      <c r="AI328" s="103">
        <v>4</v>
      </c>
      <c r="AJ328" s="103">
        <v>4</v>
      </c>
      <c r="AK328" s="103">
        <v>4</v>
      </c>
      <c r="AL328" s="103">
        <v>4</v>
      </c>
      <c r="AM328" s="103">
        <v>4</v>
      </c>
      <c r="AN328" s="103">
        <v>4</v>
      </c>
      <c r="AO328" s="103">
        <v>4</v>
      </c>
      <c r="AP328" s="103">
        <v>4</v>
      </c>
      <c r="AQ328" s="103">
        <v>4</v>
      </c>
      <c r="AR328" s="103">
        <v>4</v>
      </c>
      <c r="AS328" s="77">
        <v>4</v>
      </c>
      <c r="AT328" s="77">
        <v>4</v>
      </c>
      <c r="AU328" s="105">
        <v>4</v>
      </c>
    </row>
    <row r="329" spans="1:47" ht="24">
      <c r="A329" s="73">
        <v>328</v>
      </c>
      <c r="B329" s="71" t="s">
        <v>212</v>
      </c>
      <c r="C329" s="71">
        <v>1</v>
      </c>
      <c r="D329" s="71" t="s">
        <v>74</v>
      </c>
      <c r="E329" s="71" t="s">
        <v>74</v>
      </c>
      <c r="F329" s="71">
        <v>1</v>
      </c>
      <c r="G329" s="71">
        <v>1</v>
      </c>
      <c r="H329" s="71">
        <v>0</v>
      </c>
      <c r="I329" s="71">
        <v>0</v>
      </c>
      <c r="J329" s="71">
        <v>0</v>
      </c>
      <c r="K329" s="71">
        <v>1</v>
      </c>
      <c r="L329" s="71">
        <v>1</v>
      </c>
      <c r="M329" s="71">
        <v>0</v>
      </c>
      <c r="N329" s="71">
        <v>0</v>
      </c>
      <c r="O329" s="71">
        <v>1</v>
      </c>
      <c r="P329" s="71">
        <v>0</v>
      </c>
      <c r="Q329" s="71">
        <v>0</v>
      </c>
      <c r="R329" s="71">
        <v>0</v>
      </c>
      <c r="S329" s="71">
        <v>1</v>
      </c>
      <c r="T329" s="75">
        <v>5</v>
      </c>
      <c r="U329" s="75">
        <v>3</v>
      </c>
      <c r="V329" s="75">
        <v>5</v>
      </c>
      <c r="W329" s="101">
        <v>4</v>
      </c>
      <c r="X329" s="101">
        <v>4</v>
      </c>
      <c r="Y329" s="99">
        <v>4</v>
      </c>
      <c r="Z329" s="99">
        <v>4</v>
      </c>
      <c r="AA329" s="99">
        <v>4</v>
      </c>
      <c r="AB329" s="99">
        <v>4</v>
      </c>
      <c r="AC329" s="99">
        <v>4</v>
      </c>
      <c r="AD329" s="99">
        <v>4</v>
      </c>
      <c r="AE329" s="103">
        <v>4</v>
      </c>
      <c r="AF329" s="103">
        <v>4</v>
      </c>
      <c r="AG329" s="103">
        <v>4</v>
      </c>
      <c r="AH329" s="103">
        <v>4</v>
      </c>
      <c r="AI329" s="103">
        <v>4</v>
      </c>
      <c r="AJ329" s="103">
        <v>4</v>
      </c>
      <c r="AK329" s="103">
        <v>4</v>
      </c>
      <c r="AL329" s="103">
        <v>4</v>
      </c>
      <c r="AM329" s="103">
        <v>4</v>
      </c>
      <c r="AN329" s="103">
        <v>4</v>
      </c>
      <c r="AO329" s="103">
        <v>4</v>
      </c>
      <c r="AP329" s="103">
        <v>4</v>
      </c>
      <c r="AQ329" s="103">
        <v>4</v>
      </c>
      <c r="AR329" s="103">
        <v>4</v>
      </c>
      <c r="AS329" s="77">
        <v>4</v>
      </c>
      <c r="AT329" s="77">
        <v>4</v>
      </c>
      <c r="AU329" s="105">
        <v>4</v>
      </c>
    </row>
    <row r="330" spans="1:47" ht="24">
      <c r="A330" s="73">
        <v>329</v>
      </c>
      <c r="B330" s="71" t="s">
        <v>217</v>
      </c>
      <c r="C330" s="71">
        <v>2</v>
      </c>
      <c r="D330" s="71" t="s">
        <v>74</v>
      </c>
      <c r="E330" s="71" t="s">
        <v>74</v>
      </c>
      <c r="F330" s="71">
        <v>1</v>
      </c>
      <c r="G330" s="71">
        <v>1</v>
      </c>
      <c r="H330" s="71">
        <v>1</v>
      </c>
      <c r="I330" s="71">
        <v>1</v>
      </c>
      <c r="J330" s="71">
        <v>0</v>
      </c>
      <c r="K330" s="71">
        <v>0</v>
      </c>
      <c r="L330" s="71">
        <v>1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>
        <v>0</v>
      </c>
      <c r="S330" s="71">
        <v>0</v>
      </c>
      <c r="T330" s="75">
        <v>4</v>
      </c>
      <c r="U330" s="75">
        <v>4</v>
      </c>
      <c r="V330" s="75">
        <v>4</v>
      </c>
      <c r="W330" s="101">
        <v>5</v>
      </c>
      <c r="X330" s="101">
        <v>5</v>
      </c>
      <c r="Y330" s="99">
        <v>4</v>
      </c>
      <c r="Z330" s="99">
        <v>4</v>
      </c>
      <c r="AA330" s="99">
        <v>4</v>
      </c>
      <c r="AB330" s="99">
        <v>4</v>
      </c>
      <c r="AC330" s="99">
        <v>4</v>
      </c>
      <c r="AD330" s="99">
        <v>4</v>
      </c>
      <c r="AE330" s="103">
        <v>4</v>
      </c>
      <c r="AF330" s="103">
        <v>4</v>
      </c>
      <c r="AG330" s="103">
        <v>4</v>
      </c>
      <c r="AH330" s="103">
        <v>4</v>
      </c>
      <c r="AI330" s="103">
        <v>4</v>
      </c>
      <c r="AJ330" s="103">
        <v>4</v>
      </c>
      <c r="AK330" s="103">
        <v>4</v>
      </c>
      <c r="AL330" s="103">
        <v>4</v>
      </c>
      <c r="AM330" s="103">
        <v>4</v>
      </c>
      <c r="AN330" s="103">
        <v>4</v>
      </c>
      <c r="AO330" s="103">
        <v>4</v>
      </c>
      <c r="AP330" s="103">
        <v>4</v>
      </c>
      <c r="AQ330" s="103">
        <v>4</v>
      </c>
      <c r="AR330" s="103">
        <v>4</v>
      </c>
      <c r="AS330" s="77">
        <v>4</v>
      </c>
      <c r="AT330" s="77">
        <v>4</v>
      </c>
      <c r="AU330" s="105">
        <v>4</v>
      </c>
    </row>
    <row r="331" spans="1:47" ht="24">
      <c r="A331" s="73">
        <v>330</v>
      </c>
      <c r="B331" s="71" t="s">
        <v>217</v>
      </c>
      <c r="C331" s="71">
        <v>1</v>
      </c>
      <c r="D331" s="71" t="s">
        <v>114</v>
      </c>
      <c r="E331" s="71" t="s">
        <v>231</v>
      </c>
      <c r="F331" s="71">
        <v>1</v>
      </c>
      <c r="G331" s="71">
        <v>1</v>
      </c>
      <c r="H331" s="71">
        <v>1</v>
      </c>
      <c r="I331" s="71">
        <v>1</v>
      </c>
      <c r="J331" s="71">
        <v>0</v>
      </c>
      <c r="K331" s="71">
        <v>1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>
        <v>0</v>
      </c>
      <c r="S331" s="71">
        <v>0</v>
      </c>
      <c r="T331" s="75">
        <v>4</v>
      </c>
      <c r="U331" s="75">
        <v>4</v>
      </c>
      <c r="V331" s="75">
        <v>4</v>
      </c>
      <c r="W331" s="101">
        <v>4</v>
      </c>
      <c r="X331" s="101">
        <v>4</v>
      </c>
      <c r="Y331" s="99">
        <v>5</v>
      </c>
      <c r="Z331" s="99">
        <v>5</v>
      </c>
      <c r="AA331" s="99">
        <v>5</v>
      </c>
      <c r="AB331" s="99">
        <v>5</v>
      </c>
      <c r="AC331" s="99">
        <v>5</v>
      </c>
      <c r="AD331" s="99">
        <v>3</v>
      </c>
      <c r="AE331" s="103">
        <v>5</v>
      </c>
      <c r="AF331" s="103">
        <v>5</v>
      </c>
      <c r="AG331" s="103">
        <v>4</v>
      </c>
      <c r="AH331" s="103">
        <v>4</v>
      </c>
      <c r="AI331" s="103">
        <v>4</v>
      </c>
      <c r="AJ331" s="103">
        <v>4</v>
      </c>
      <c r="AK331" s="103">
        <v>4</v>
      </c>
      <c r="AL331" s="103">
        <v>4</v>
      </c>
      <c r="AM331" s="103">
        <v>4</v>
      </c>
      <c r="AN331" s="103">
        <v>4</v>
      </c>
      <c r="AO331" s="103">
        <v>4</v>
      </c>
      <c r="AP331" s="103">
        <v>4</v>
      </c>
      <c r="AQ331" s="103">
        <v>4</v>
      </c>
      <c r="AR331" s="103">
        <v>4</v>
      </c>
      <c r="AS331" s="77">
        <v>4</v>
      </c>
      <c r="AT331" s="77">
        <v>5</v>
      </c>
      <c r="AU331" s="105">
        <v>5</v>
      </c>
    </row>
    <row r="332" spans="1:47" ht="24">
      <c r="A332" s="73">
        <v>331</v>
      </c>
      <c r="B332" s="71" t="s">
        <v>212</v>
      </c>
      <c r="C332" s="71">
        <v>2</v>
      </c>
      <c r="D332" s="71" t="s">
        <v>85</v>
      </c>
      <c r="E332" s="71" t="s">
        <v>86</v>
      </c>
      <c r="F332" s="71">
        <v>0</v>
      </c>
      <c r="G332" s="71">
        <v>1</v>
      </c>
      <c r="H332" s="71">
        <v>1</v>
      </c>
      <c r="I332" s="71">
        <v>0</v>
      </c>
      <c r="J332" s="71">
        <v>0</v>
      </c>
      <c r="K332" s="71">
        <v>1</v>
      </c>
      <c r="L332" s="71">
        <v>1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>
        <v>0</v>
      </c>
      <c r="S332" s="71">
        <v>0</v>
      </c>
      <c r="T332" s="75">
        <v>3</v>
      </c>
      <c r="U332" s="75">
        <v>3</v>
      </c>
      <c r="V332" s="75">
        <v>2</v>
      </c>
      <c r="W332" s="101">
        <v>4</v>
      </c>
      <c r="X332" s="101">
        <v>4</v>
      </c>
      <c r="Y332" s="99">
        <v>4</v>
      </c>
      <c r="Z332" s="99">
        <v>4</v>
      </c>
      <c r="AA332" s="99">
        <v>3</v>
      </c>
      <c r="AB332" s="99">
        <v>4</v>
      </c>
      <c r="AC332" s="99">
        <v>4</v>
      </c>
      <c r="AD332" s="99">
        <v>4</v>
      </c>
      <c r="AE332" s="103">
        <v>4</v>
      </c>
      <c r="AF332" s="103">
        <v>4</v>
      </c>
      <c r="AG332" s="103">
        <v>4</v>
      </c>
      <c r="AH332" s="103">
        <v>4</v>
      </c>
      <c r="AI332" s="103">
        <v>4</v>
      </c>
      <c r="AJ332" s="103">
        <v>4</v>
      </c>
      <c r="AK332" s="103">
        <v>3</v>
      </c>
      <c r="AL332" s="103">
        <v>3</v>
      </c>
      <c r="AM332" s="103">
        <v>3</v>
      </c>
      <c r="AN332" s="103">
        <v>3</v>
      </c>
      <c r="AO332" s="103">
        <v>3</v>
      </c>
      <c r="AP332" s="103">
        <v>3</v>
      </c>
      <c r="AQ332" s="103">
        <v>3</v>
      </c>
      <c r="AR332" s="103">
        <v>3</v>
      </c>
      <c r="AS332" s="77">
        <v>3</v>
      </c>
      <c r="AT332" s="77">
        <v>3</v>
      </c>
      <c r="AU332" s="105">
        <v>3</v>
      </c>
    </row>
    <row r="333" spans="1:47" ht="24">
      <c r="A333" s="73">
        <v>332</v>
      </c>
      <c r="B333" s="71" t="s">
        <v>217</v>
      </c>
      <c r="C333" s="71">
        <v>2</v>
      </c>
      <c r="D333" s="71" t="s">
        <v>70</v>
      </c>
      <c r="E333" s="71" t="s">
        <v>97</v>
      </c>
      <c r="F333" s="71">
        <v>0</v>
      </c>
      <c r="G333" s="71">
        <v>1</v>
      </c>
      <c r="H333" s="71">
        <v>0</v>
      </c>
      <c r="I333" s="71">
        <v>0</v>
      </c>
      <c r="J333" s="71">
        <v>1</v>
      </c>
      <c r="K333" s="71">
        <v>0</v>
      </c>
      <c r="L333" s="71">
        <v>1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>
        <v>0</v>
      </c>
      <c r="S333" s="71">
        <v>0</v>
      </c>
      <c r="T333" s="75">
        <v>3</v>
      </c>
      <c r="U333" s="75">
        <v>3</v>
      </c>
      <c r="V333" s="75">
        <v>3</v>
      </c>
      <c r="W333" s="101">
        <v>4</v>
      </c>
      <c r="X333" s="101">
        <v>4</v>
      </c>
      <c r="Y333" s="99">
        <v>4</v>
      </c>
      <c r="Z333" s="99">
        <v>4</v>
      </c>
      <c r="AA333" s="99">
        <v>4</v>
      </c>
      <c r="AB333" s="99">
        <v>4</v>
      </c>
      <c r="AC333" s="99">
        <v>4</v>
      </c>
      <c r="AD333" s="99">
        <v>4</v>
      </c>
      <c r="AE333" s="103">
        <v>4</v>
      </c>
      <c r="AF333" s="103">
        <v>4</v>
      </c>
      <c r="AG333" s="103">
        <v>4</v>
      </c>
      <c r="AH333" s="103">
        <v>4</v>
      </c>
      <c r="AI333" s="103">
        <v>4</v>
      </c>
      <c r="AJ333" s="103">
        <v>4</v>
      </c>
      <c r="AK333" s="103">
        <v>4</v>
      </c>
      <c r="AL333" s="103">
        <v>4</v>
      </c>
      <c r="AM333" s="103">
        <v>4</v>
      </c>
      <c r="AN333" s="103">
        <v>4</v>
      </c>
      <c r="AO333" s="103">
        <v>4</v>
      </c>
      <c r="AP333" s="103">
        <v>5</v>
      </c>
      <c r="AQ333" s="103">
        <v>4</v>
      </c>
      <c r="AR333" s="103">
        <v>4</v>
      </c>
      <c r="AS333" s="77">
        <v>4</v>
      </c>
      <c r="AT333" s="77">
        <v>4</v>
      </c>
      <c r="AU333" s="105">
        <v>4</v>
      </c>
    </row>
    <row r="334" spans="1:47" ht="24">
      <c r="A334" s="73">
        <v>333</v>
      </c>
      <c r="B334" s="71" t="s">
        <v>212</v>
      </c>
      <c r="C334" s="71">
        <v>2</v>
      </c>
      <c r="D334" s="71" t="s">
        <v>67</v>
      </c>
      <c r="E334" s="71" t="s">
        <v>83</v>
      </c>
      <c r="F334" s="71">
        <v>0</v>
      </c>
      <c r="G334" s="71">
        <v>1</v>
      </c>
      <c r="H334" s="71">
        <v>1</v>
      </c>
      <c r="I334" s="71">
        <v>0</v>
      </c>
      <c r="J334" s="71">
        <v>0</v>
      </c>
      <c r="K334" s="71">
        <v>0</v>
      </c>
      <c r="L334" s="71">
        <v>1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1">
        <v>0</v>
      </c>
      <c r="S334" s="71">
        <v>0</v>
      </c>
      <c r="T334" s="75">
        <v>4</v>
      </c>
      <c r="U334" s="75">
        <v>4</v>
      </c>
      <c r="V334" s="75">
        <v>3</v>
      </c>
      <c r="W334" s="101">
        <v>5</v>
      </c>
      <c r="X334" s="101">
        <v>4</v>
      </c>
      <c r="Y334" s="99">
        <v>4</v>
      </c>
      <c r="Z334" s="99">
        <v>3</v>
      </c>
      <c r="AA334" s="99">
        <v>3</v>
      </c>
      <c r="AB334" s="99">
        <v>4</v>
      </c>
      <c r="AC334" s="99">
        <v>5</v>
      </c>
      <c r="AD334" s="99">
        <v>3</v>
      </c>
      <c r="AE334" s="103">
        <v>4</v>
      </c>
      <c r="AF334" s="103">
        <v>4</v>
      </c>
      <c r="AG334" s="103">
        <v>4</v>
      </c>
      <c r="AH334" s="103">
        <v>4</v>
      </c>
      <c r="AI334" s="103">
        <v>4</v>
      </c>
      <c r="AJ334" s="103">
        <v>4</v>
      </c>
      <c r="AK334" s="103">
        <v>4</v>
      </c>
      <c r="AL334" s="103">
        <v>4</v>
      </c>
      <c r="AM334" s="103">
        <v>4</v>
      </c>
      <c r="AN334" s="103">
        <v>4</v>
      </c>
      <c r="AO334" s="103">
        <v>4</v>
      </c>
      <c r="AP334" s="103">
        <v>4</v>
      </c>
      <c r="AQ334" s="103">
        <v>3</v>
      </c>
      <c r="AR334" s="103">
        <v>4</v>
      </c>
      <c r="AS334" s="77">
        <v>3</v>
      </c>
      <c r="AT334" s="77">
        <v>4</v>
      </c>
      <c r="AU334" s="105">
        <v>4</v>
      </c>
    </row>
    <row r="335" spans="1:47" ht="24">
      <c r="A335" s="73">
        <v>334</v>
      </c>
      <c r="B335" s="71" t="s">
        <v>212</v>
      </c>
      <c r="C335" s="71">
        <v>2</v>
      </c>
      <c r="D335" s="71" t="s">
        <v>80</v>
      </c>
      <c r="E335" s="71" t="s">
        <v>121</v>
      </c>
      <c r="F335" s="71">
        <v>0</v>
      </c>
      <c r="G335" s="71">
        <v>1</v>
      </c>
      <c r="H335" s="71">
        <v>0</v>
      </c>
      <c r="I335" s="71">
        <v>0</v>
      </c>
      <c r="J335" s="71">
        <v>0</v>
      </c>
      <c r="K335" s="71">
        <v>1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1">
        <v>0</v>
      </c>
      <c r="S335" s="71">
        <v>0</v>
      </c>
      <c r="T335" s="75">
        <v>5</v>
      </c>
      <c r="U335" s="75">
        <v>3</v>
      </c>
      <c r="V335" s="75">
        <v>3</v>
      </c>
      <c r="W335" s="101">
        <v>4</v>
      </c>
      <c r="X335" s="101">
        <v>4</v>
      </c>
      <c r="Y335" s="99">
        <v>4</v>
      </c>
      <c r="Z335" s="99">
        <v>3</v>
      </c>
      <c r="AA335" s="99">
        <v>3</v>
      </c>
      <c r="AB335" s="99">
        <v>4</v>
      </c>
      <c r="AC335" s="99">
        <v>4</v>
      </c>
      <c r="AD335" s="99">
        <v>3</v>
      </c>
      <c r="AE335" s="103">
        <v>4</v>
      </c>
      <c r="AF335" s="103">
        <v>4</v>
      </c>
      <c r="AG335" s="103">
        <v>4</v>
      </c>
      <c r="AH335" s="103">
        <v>4</v>
      </c>
      <c r="AI335" s="103">
        <v>4</v>
      </c>
      <c r="AJ335" s="103">
        <v>4</v>
      </c>
      <c r="AK335" s="103">
        <v>4</v>
      </c>
      <c r="AL335" s="103">
        <v>4</v>
      </c>
      <c r="AM335" s="103">
        <v>4</v>
      </c>
      <c r="AN335" s="103">
        <v>4</v>
      </c>
      <c r="AO335" s="103">
        <v>4</v>
      </c>
      <c r="AP335" s="103">
        <v>4</v>
      </c>
      <c r="AQ335" s="103">
        <v>4</v>
      </c>
      <c r="AR335" s="103">
        <v>4</v>
      </c>
      <c r="AS335" s="77">
        <v>3</v>
      </c>
      <c r="AT335" s="77">
        <v>2</v>
      </c>
      <c r="AU335" s="105">
        <v>4</v>
      </c>
    </row>
    <row r="336" spans="1:47" ht="24">
      <c r="A336" s="73">
        <v>335</v>
      </c>
      <c r="B336" s="71" t="s">
        <v>212</v>
      </c>
      <c r="C336" s="71">
        <v>2</v>
      </c>
      <c r="D336" s="71" t="s">
        <v>67</v>
      </c>
      <c r="E336" s="71" t="s">
        <v>83</v>
      </c>
      <c r="F336" s="71">
        <v>0</v>
      </c>
      <c r="G336" s="71">
        <v>0</v>
      </c>
      <c r="H336" s="71">
        <v>1</v>
      </c>
      <c r="I336" s="71">
        <v>1</v>
      </c>
      <c r="J336" s="71">
        <v>1</v>
      </c>
      <c r="K336" s="71">
        <v>0</v>
      </c>
      <c r="L336" s="71">
        <v>1</v>
      </c>
      <c r="M336" s="71">
        <v>0</v>
      </c>
      <c r="N336" s="71">
        <v>0</v>
      </c>
      <c r="O336" s="71">
        <v>0</v>
      </c>
      <c r="P336" s="71">
        <v>0</v>
      </c>
      <c r="Q336" s="71">
        <v>0</v>
      </c>
      <c r="R336" s="71">
        <v>0</v>
      </c>
      <c r="S336" s="71">
        <v>0</v>
      </c>
      <c r="T336" s="75">
        <v>4</v>
      </c>
      <c r="U336" s="75">
        <v>5</v>
      </c>
      <c r="V336" s="75">
        <v>3</v>
      </c>
      <c r="W336" s="101">
        <v>4</v>
      </c>
      <c r="X336" s="101">
        <v>4</v>
      </c>
      <c r="Y336" s="99">
        <v>3</v>
      </c>
      <c r="Z336" s="99">
        <v>4</v>
      </c>
      <c r="AA336" s="99">
        <v>5</v>
      </c>
      <c r="AB336" s="99">
        <v>4</v>
      </c>
      <c r="AC336" s="99">
        <v>4</v>
      </c>
      <c r="AD336" s="99">
        <v>4</v>
      </c>
      <c r="AE336" s="103">
        <v>4</v>
      </c>
      <c r="AF336" s="103">
        <v>4</v>
      </c>
      <c r="AG336" s="103">
        <v>4</v>
      </c>
      <c r="AH336" s="103">
        <v>4</v>
      </c>
      <c r="AI336" s="103">
        <v>4</v>
      </c>
      <c r="AJ336" s="103">
        <v>4</v>
      </c>
      <c r="AK336" s="103">
        <v>4</v>
      </c>
      <c r="AL336" s="103">
        <v>4</v>
      </c>
      <c r="AM336" s="103">
        <v>4</v>
      </c>
      <c r="AN336" s="103">
        <v>3</v>
      </c>
      <c r="AO336" s="103">
        <v>3</v>
      </c>
      <c r="AP336" s="103">
        <v>3</v>
      </c>
      <c r="AQ336" s="103">
        <v>2</v>
      </c>
      <c r="AR336" s="103">
        <v>3</v>
      </c>
      <c r="AS336" s="77">
        <v>1</v>
      </c>
      <c r="AT336" s="77">
        <v>5</v>
      </c>
      <c r="AU336" s="105">
        <v>5</v>
      </c>
    </row>
    <row r="337" spans="1:47" ht="24">
      <c r="A337" s="73">
        <v>336</v>
      </c>
      <c r="B337" s="71" t="s">
        <v>212</v>
      </c>
      <c r="C337" s="71">
        <v>2</v>
      </c>
      <c r="D337" s="71" t="s">
        <v>80</v>
      </c>
      <c r="E337" s="71" t="s">
        <v>121</v>
      </c>
      <c r="F337" s="71">
        <v>1</v>
      </c>
      <c r="G337" s="71">
        <v>1</v>
      </c>
      <c r="H337" s="71">
        <v>0</v>
      </c>
      <c r="I337" s="71">
        <v>0</v>
      </c>
      <c r="J337" s="71">
        <v>1</v>
      </c>
      <c r="K337" s="71">
        <v>0</v>
      </c>
      <c r="L337" s="71">
        <v>0</v>
      </c>
      <c r="M337" s="71">
        <v>0</v>
      </c>
      <c r="N337" s="71">
        <v>0</v>
      </c>
      <c r="O337" s="71">
        <v>0</v>
      </c>
      <c r="P337" s="71">
        <v>0</v>
      </c>
      <c r="Q337" s="71">
        <v>0</v>
      </c>
      <c r="R337" s="71">
        <v>0</v>
      </c>
      <c r="S337" s="71">
        <v>0</v>
      </c>
      <c r="T337" s="75">
        <v>4</v>
      </c>
      <c r="U337" s="75">
        <v>4</v>
      </c>
      <c r="V337" s="75">
        <v>4</v>
      </c>
      <c r="W337" s="101">
        <v>4</v>
      </c>
      <c r="X337" s="101">
        <v>4</v>
      </c>
      <c r="Y337" s="99">
        <v>5</v>
      </c>
      <c r="Z337" s="99">
        <v>4</v>
      </c>
      <c r="AA337" s="99">
        <v>4</v>
      </c>
      <c r="AB337" s="99">
        <v>4</v>
      </c>
      <c r="AC337" s="99">
        <v>4</v>
      </c>
      <c r="AD337" s="99">
        <v>4</v>
      </c>
      <c r="AE337" s="103">
        <v>4</v>
      </c>
      <c r="AF337" s="103">
        <v>4</v>
      </c>
      <c r="AG337" s="103">
        <v>4</v>
      </c>
      <c r="AH337" s="103">
        <v>4</v>
      </c>
      <c r="AI337" s="103">
        <v>4</v>
      </c>
      <c r="AJ337" s="103">
        <v>4</v>
      </c>
      <c r="AK337" s="103">
        <v>4</v>
      </c>
      <c r="AL337" s="103">
        <v>4</v>
      </c>
      <c r="AM337" s="103">
        <v>4</v>
      </c>
      <c r="AN337" s="103">
        <v>4</v>
      </c>
      <c r="AO337" s="103">
        <v>4</v>
      </c>
      <c r="AP337" s="103">
        <v>4</v>
      </c>
      <c r="AQ337" s="103">
        <v>4</v>
      </c>
      <c r="AR337" s="103">
        <v>4</v>
      </c>
      <c r="AS337" s="77">
        <v>4</v>
      </c>
      <c r="AT337" s="77">
        <v>4</v>
      </c>
      <c r="AU337" s="105">
        <v>4</v>
      </c>
    </row>
    <row r="338" spans="1:47" ht="24">
      <c r="A338" s="73">
        <v>337</v>
      </c>
      <c r="B338" s="71" t="s">
        <v>212</v>
      </c>
      <c r="C338" s="71">
        <v>1</v>
      </c>
      <c r="D338" s="71" t="s">
        <v>69</v>
      </c>
      <c r="E338" s="71" t="s">
        <v>82</v>
      </c>
      <c r="F338" s="71">
        <v>0</v>
      </c>
      <c r="G338" s="71">
        <v>0</v>
      </c>
      <c r="H338" s="71">
        <v>0</v>
      </c>
      <c r="I338" s="71">
        <v>0</v>
      </c>
      <c r="J338" s="71">
        <v>0</v>
      </c>
      <c r="K338" s="71">
        <v>0</v>
      </c>
      <c r="L338" s="71">
        <v>1</v>
      </c>
      <c r="M338" s="71">
        <v>0</v>
      </c>
      <c r="N338" s="71">
        <v>0</v>
      </c>
      <c r="O338" s="71">
        <v>0</v>
      </c>
      <c r="P338" s="71">
        <v>0</v>
      </c>
      <c r="Q338" s="71">
        <v>0</v>
      </c>
      <c r="R338" s="71">
        <v>0</v>
      </c>
      <c r="S338" s="71">
        <v>0</v>
      </c>
      <c r="T338" s="75">
        <v>4</v>
      </c>
      <c r="U338" s="75">
        <v>5</v>
      </c>
      <c r="V338" s="75">
        <v>3</v>
      </c>
      <c r="W338" s="101">
        <v>5</v>
      </c>
      <c r="X338" s="101">
        <v>5</v>
      </c>
      <c r="Y338" s="99">
        <v>5</v>
      </c>
      <c r="Z338" s="99">
        <v>5</v>
      </c>
      <c r="AA338" s="99">
        <v>5</v>
      </c>
      <c r="AB338" s="99">
        <v>5</v>
      </c>
      <c r="AC338" s="99">
        <v>5</v>
      </c>
      <c r="AD338" s="99">
        <v>5</v>
      </c>
      <c r="AE338" s="103">
        <v>5</v>
      </c>
      <c r="AF338" s="103">
        <v>5</v>
      </c>
      <c r="AG338" s="103">
        <v>5</v>
      </c>
      <c r="AH338" s="103">
        <v>5</v>
      </c>
      <c r="AI338" s="103">
        <v>5</v>
      </c>
      <c r="AJ338" s="103">
        <v>5</v>
      </c>
      <c r="AK338" s="103">
        <v>4</v>
      </c>
      <c r="AL338" s="103">
        <v>4</v>
      </c>
      <c r="AM338" s="103">
        <v>4</v>
      </c>
      <c r="AN338" s="103">
        <v>4</v>
      </c>
      <c r="AO338" s="103">
        <v>4</v>
      </c>
      <c r="AP338" s="103">
        <v>4</v>
      </c>
      <c r="AQ338" s="103">
        <v>4</v>
      </c>
      <c r="AR338" s="103">
        <v>4</v>
      </c>
      <c r="AS338" s="77">
        <v>3</v>
      </c>
      <c r="AT338" s="77">
        <v>3</v>
      </c>
      <c r="AU338" s="105">
        <v>4</v>
      </c>
    </row>
    <row r="339" spans="1:48" ht="24">
      <c r="A339" s="107">
        <v>1</v>
      </c>
      <c r="B339" s="107">
        <f>COUNTIF(C2:C338,1)</f>
        <v>112</v>
      </c>
      <c r="F339" s="72">
        <f>COUNTIF(F2:F338,1)</f>
        <v>186</v>
      </c>
      <c r="G339" s="72">
        <f aca="true" t="shared" si="0" ref="G339:S339">COUNTIF(G2:G338,1)</f>
        <v>221</v>
      </c>
      <c r="H339" s="72">
        <f t="shared" si="0"/>
        <v>210</v>
      </c>
      <c r="I339" s="72">
        <f t="shared" si="0"/>
        <v>149</v>
      </c>
      <c r="J339" s="72">
        <f t="shared" si="0"/>
        <v>143</v>
      </c>
      <c r="K339" s="72">
        <f t="shared" si="0"/>
        <v>78</v>
      </c>
      <c r="L339" s="72">
        <f t="shared" si="0"/>
        <v>182</v>
      </c>
      <c r="M339" s="72">
        <f t="shared" si="0"/>
        <v>12</v>
      </c>
      <c r="N339" s="72">
        <f t="shared" si="0"/>
        <v>14</v>
      </c>
      <c r="O339" s="72">
        <f t="shared" si="0"/>
        <v>5</v>
      </c>
      <c r="P339" s="72">
        <f t="shared" si="0"/>
        <v>9</v>
      </c>
      <c r="Q339" s="72">
        <f t="shared" si="0"/>
        <v>2</v>
      </c>
      <c r="R339" s="72">
        <f t="shared" si="0"/>
        <v>1</v>
      </c>
      <c r="S339" s="72">
        <f t="shared" si="0"/>
        <v>3</v>
      </c>
      <c r="T339" s="76">
        <f aca="true" t="shared" si="1" ref="T339:AE339">AVERAGE(T2:T338)</f>
        <v>4.169139465875371</v>
      </c>
      <c r="U339" s="76">
        <f t="shared" si="1"/>
        <v>4.1335311572700295</v>
      </c>
      <c r="V339" s="76">
        <f t="shared" si="1"/>
        <v>3.492581602373887</v>
      </c>
      <c r="W339" s="76">
        <f t="shared" si="1"/>
        <v>4.225519287833828</v>
      </c>
      <c r="X339" s="76">
        <f t="shared" si="1"/>
        <v>4.287833827893175</v>
      </c>
      <c r="Y339" s="76">
        <f t="shared" si="1"/>
        <v>4.3234421364985165</v>
      </c>
      <c r="Z339" s="76">
        <f t="shared" si="1"/>
        <v>4.077151335311573</v>
      </c>
      <c r="AA339" s="76">
        <f t="shared" si="1"/>
        <v>4.192878338278931</v>
      </c>
      <c r="AB339" s="76">
        <f t="shared" si="1"/>
        <v>4.341246290801187</v>
      </c>
      <c r="AC339" s="76">
        <f t="shared" si="1"/>
        <v>4.243323442136498</v>
      </c>
      <c r="AD339" s="76">
        <f t="shared" si="1"/>
        <v>3.7566765578635013</v>
      </c>
      <c r="AE339" s="16">
        <f t="shared" si="1"/>
        <v>4.234421364985163</v>
      </c>
      <c r="AF339" s="16">
        <f aca="true" t="shared" si="2" ref="AF339:AR339">AVERAGE(AF2:AF338)</f>
        <v>4.225519287833828</v>
      </c>
      <c r="AG339" s="16">
        <f t="shared" si="2"/>
        <v>4.183976261127596</v>
      </c>
      <c r="AH339" s="16">
        <f t="shared" si="2"/>
        <v>4.192878338278931</v>
      </c>
      <c r="AI339" s="16">
        <f t="shared" si="2"/>
        <v>4.195845697329377</v>
      </c>
      <c r="AJ339" s="16">
        <f t="shared" si="2"/>
        <v>4.210682492581602</v>
      </c>
      <c r="AK339" s="16">
        <f t="shared" si="2"/>
        <v>4.195845697329377</v>
      </c>
      <c r="AL339" s="16">
        <f t="shared" si="2"/>
        <v>4.148367952522255</v>
      </c>
      <c r="AM339" s="16">
        <f t="shared" si="2"/>
        <v>4.13946587537092</v>
      </c>
      <c r="AN339" s="16">
        <f t="shared" si="2"/>
        <v>4.121661721068249</v>
      </c>
      <c r="AO339" s="16">
        <f t="shared" si="2"/>
        <v>4.080118694362018</v>
      </c>
      <c r="AP339" s="16">
        <f t="shared" si="2"/>
        <v>4.109792284866469</v>
      </c>
      <c r="AQ339" s="16">
        <f t="shared" si="2"/>
        <v>4.136498516320475</v>
      </c>
      <c r="AR339" s="16">
        <f t="shared" si="2"/>
        <v>4.142433234421365</v>
      </c>
      <c r="AS339" s="16">
        <f>AVERAGE(AS2:AS338)</f>
        <v>3.979228486646884</v>
      </c>
      <c r="AT339" s="16">
        <f>AVERAGE(AT2:AT338)</f>
        <v>3.9554896142433233</v>
      </c>
      <c r="AU339" s="16">
        <f>AVERAGE(AU2:AU338)</f>
        <v>4.1513353115727005</v>
      </c>
      <c r="AV339" s="70">
        <f>AVERAGE(T2:AU338)</f>
        <v>4.130245866892751</v>
      </c>
    </row>
    <row r="340" spans="1:48" ht="24">
      <c r="A340" s="107">
        <v>2</v>
      </c>
      <c r="B340" s="107">
        <f>COUNTIF(C2:C338,2)</f>
        <v>225</v>
      </c>
      <c r="F340" s="76">
        <f>STDEV(F2:F338)</f>
        <v>0.531390634827652</v>
      </c>
      <c r="G340" s="76">
        <f aca="true" t="shared" si="3" ref="G340:S340">STDEV(G2:G338)</f>
        <v>0.475817644070042</v>
      </c>
      <c r="H340" s="76">
        <f t="shared" si="3"/>
        <v>0.48531858055207416</v>
      </c>
      <c r="I340" s="76">
        <f t="shared" si="3"/>
        <v>0.49737902848770155</v>
      </c>
      <c r="J340" s="76">
        <f t="shared" si="3"/>
        <v>0.49497617420247536</v>
      </c>
      <c r="K340" s="76">
        <f t="shared" si="3"/>
        <v>0.4223889947761564</v>
      </c>
      <c r="L340" s="76">
        <f t="shared" si="3"/>
        <v>0.49913376992240616</v>
      </c>
      <c r="M340" s="76">
        <f t="shared" si="3"/>
        <v>0.18558706961141472</v>
      </c>
      <c r="N340" s="76">
        <f t="shared" si="3"/>
        <v>0.1998392034125779</v>
      </c>
      <c r="O340" s="76">
        <f t="shared" si="3"/>
        <v>0.12107917548991681</v>
      </c>
      <c r="P340" s="76">
        <f t="shared" si="3"/>
        <v>0.16146321191014107</v>
      </c>
      <c r="Q340" s="76">
        <f t="shared" si="3"/>
        <v>0.07692239757963518</v>
      </c>
      <c r="R340" s="76">
        <f t="shared" si="3"/>
        <v>0.05447347107028433</v>
      </c>
      <c r="S340" s="76">
        <f t="shared" si="3"/>
        <v>0.09406959443339319</v>
      </c>
      <c r="T340" s="76">
        <f aca="true" t="shared" si="4" ref="T340:AE340">STDEV(T2:T338)</f>
        <v>0.6252595900073368</v>
      </c>
      <c r="U340" s="76">
        <f t="shared" si="4"/>
        <v>0.7734260090254595</v>
      </c>
      <c r="V340" s="76">
        <f t="shared" si="4"/>
        <v>0.9229730913729914</v>
      </c>
      <c r="W340" s="76">
        <f t="shared" si="4"/>
        <v>0.6335381892796066</v>
      </c>
      <c r="X340" s="76">
        <f t="shared" si="4"/>
        <v>0.6101329838805093</v>
      </c>
      <c r="Y340" s="76">
        <f t="shared" si="4"/>
        <v>0.6675845031263594</v>
      </c>
      <c r="Z340" s="76">
        <f t="shared" si="4"/>
        <v>0.7319129885873004</v>
      </c>
      <c r="AA340" s="76">
        <f t="shared" si="4"/>
        <v>0.6691832886772123</v>
      </c>
      <c r="AB340" s="76">
        <f t="shared" si="4"/>
        <v>0.5663076853773483</v>
      </c>
      <c r="AC340" s="76">
        <f t="shared" si="4"/>
        <v>0.6316255430406925</v>
      </c>
      <c r="AD340" s="76">
        <f t="shared" si="4"/>
        <v>0.8346076169317516</v>
      </c>
      <c r="AE340" s="16">
        <f t="shared" si="4"/>
        <v>0.5938191367421797</v>
      </c>
      <c r="AF340" s="16">
        <f aca="true" t="shared" si="5" ref="AF340:AR340">STDEV(AF2:AF338)</f>
        <v>0.6240720113664132</v>
      </c>
      <c r="AG340" s="16">
        <f t="shared" si="5"/>
        <v>0.6040376836293512</v>
      </c>
      <c r="AH340" s="16">
        <f t="shared" si="5"/>
        <v>0.588740857809591</v>
      </c>
      <c r="AI340" s="16">
        <f t="shared" si="5"/>
        <v>0.5749590668045663</v>
      </c>
      <c r="AJ340" s="16">
        <f t="shared" si="5"/>
        <v>0.561782725292107</v>
      </c>
      <c r="AK340" s="16">
        <f t="shared" si="5"/>
        <v>0.5852202067645474</v>
      </c>
      <c r="AL340" s="16">
        <f t="shared" si="5"/>
        <v>0.6040084416142962</v>
      </c>
      <c r="AM340" s="16">
        <f t="shared" si="5"/>
        <v>0.6036720566309534</v>
      </c>
      <c r="AN340" s="16">
        <f t="shared" si="5"/>
        <v>0.6124012783322562</v>
      </c>
      <c r="AO340" s="16">
        <f t="shared" si="5"/>
        <v>0.6700142039455337</v>
      </c>
      <c r="AP340" s="16">
        <f t="shared" si="5"/>
        <v>0.652234450297272</v>
      </c>
      <c r="AQ340" s="16">
        <f>STDEV(AQ2:AQ338)</f>
        <v>0.6308560610705565</v>
      </c>
      <c r="AR340" s="16">
        <f t="shared" si="5"/>
        <v>0.6295387690597999</v>
      </c>
      <c r="AS340" s="16">
        <f>STDEV(AS2:AS338)</f>
        <v>0.7336605048174205</v>
      </c>
      <c r="AT340" s="16">
        <f>STDEV(AT2:AT338)</f>
        <v>0.7446882221808735</v>
      </c>
      <c r="AU340" s="16">
        <f>STDEV(AU2:AU338)</f>
        <v>0.5857481457142774</v>
      </c>
      <c r="AV340" s="70">
        <f>STDEV(T2:AU338)</f>
        <v>0.6776723644614144</v>
      </c>
    </row>
    <row r="341" spans="2:47" ht="24">
      <c r="B341" s="108">
        <f>SUM(B339:B340)</f>
        <v>337</v>
      </c>
      <c r="V341" s="74">
        <f>STDEV(T2:V338)</f>
        <v>0.842139426138202</v>
      </c>
      <c r="X341" s="74">
        <f>STDEV(W2:X338)</f>
        <v>0.622265137359691</v>
      </c>
      <c r="AD341" s="74">
        <f>STDEV(Y2:AD338)</f>
        <v>0.7159480034495371</v>
      </c>
      <c r="AP341" s="7"/>
      <c r="AQ341" s="7"/>
      <c r="AR341" s="74">
        <f>STDEV(AE2:AR338)</f>
        <v>0.6111320144213682</v>
      </c>
      <c r="AS341" s="69"/>
      <c r="AT341" s="74">
        <f>STDEV(AS2:AT338)</f>
        <v>0.7387410469759081</v>
      </c>
      <c r="AU341" s="74">
        <f>STDEV(AU2:AU338)</f>
        <v>0.5857481457142774</v>
      </c>
    </row>
    <row r="342" spans="22:47" ht="24">
      <c r="V342" s="7"/>
      <c r="X342" s="7"/>
      <c r="AD342" s="7"/>
      <c r="AP342" s="7"/>
      <c r="AQ342" s="7"/>
      <c r="AR342" s="7"/>
      <c r="AT342" s="7"/>
      <c r="AU342" s="7"/>
    </row>
    <row r="343" spans="1:4" ht="24">
      <c r="A343" s="107" t="s">
        <v>102</v>
      </c>
      <c r="B343" s="107">
        <f>COUNTIF(B2:B338,"ต่ำกว่า 30 ปี")</f>
        <v>278</v>
      </c>
      <c r="D343" s="108" t="s">
        <v>8</v>
      </c>
    </row>
    <row r="344" spans="1:5" ht="24">
      <c r="A344" s="107" t="s">
        <v>103</v>
      </c>
      <c r="B344" s="107">
        <f>COUNTIF(B3:B339,"31-40 ปี")</f>
        <v>26</v>
      </c>
      <c r="D344" s="109" t="s">
        <v>67</v>
      </c>
      <c r="E344" s="107">
        <f>COUNTIF(D2:D338,"ศึกษาศาสตร์")</f>
        <v>110</v>
      </c>
    </row>
    <row r="345" spans="1:5" ht="24">
      <c r="A345" s="107" t="s">
        <v>101</v>
      </c>
      <c r="B345" s="107">
        <f>COUNTIF(B4:B340,"41-50 ปี")</f>
        <v>32</v>
      </c>
      <c r="D345" s="109" t="s">
        <v>80</v>
      </c>
      <c r="E345" s="107">
        <f>COUNTIF(D2:D338,"วิทยาศาสตร์")</f>
        <v>35</v>
      </c>
    </row>
    <row r="346" spans="1:5" ht="24">
      <c r="A346" s="107" t="s">
        <v>285</v>
      </c>
      <c r="B346" s="107">
        <f>COUNTIF(B5:B341,"มากกว่า 50 ขึ้นไป")</f>
        <v>1</v>
      </c>
      <c r="D346" s="109" t="s">
        <v>84</v>
      </c>
      <c r="E346" s="107">
        <f>COUNTIF(D2:D338,"สาธารณสุขศาสตร์")</f>
        <v>24</v>
      </c>
    </row>
    <row r="347" spans="2:5" ht="24">
      <c r="B347" s="108">
        <f>SUM(B343:B346)</f>
        <v>337</v>
      </c>
      <c r="D347" s="109" t="s">
        <v>114</v>
      </c>
      <c r="E347" s="107">
        <f>COUNTIF(D2:D338,"บริหารธุรกิจ เศรษฐศาสตร์และการสื่อสาร")</f>
        <v>36</v>
      </c>
    </row>
    <row r="348" spans="4:5" ht="24">
      <c r="D348" s="109" t="s">
        <v>115</v>
      </c>
      <c r="E348" s="107">
        <f>COUNTIF(D2:D338,"เกษตรศาสตร์ ทรัพยากรธรรมชาติและสิ่งแวดล้อม")</f>
        <v>22</v>
      </c>
    </row>
    <row r="349" spans="1:47" s="2" customFormat="1" ht="24">
      <c r="A349" s="3"/>
      <c r="D349" s="109" t="s">
        <v>74</v>
      </c>
      <c r="E349" s="107">
        <f>COUNTIF(D2:D338,"เภสัชศาสตร์")</f>
        <v>8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4"/>
    </row>
    <row r="350" spans="1:47" s="2" customFormat="1" ht="24">
      <c r="A350" s="3"/>
      <c r="D350" s="109" t="s">
        <v>66</v>
      </c>
      <c r="E350" s="107">
        <f>COUNTIF(D2:D338,"วิศวกรรมศาสตร์")</f>
        <v>11</v>
      </c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4"/>
    </row>
    <row r="351" spans="1:47" s="2" customFormat="1" ht="24">
      <c r="A351" s="3"/>
      <c r="D351" s="109" t="s">
        <v>75</v>
      </c>
      <c r="E351" s="107">
        <f>COUNTIF(D2:D338,"พยาบาลศาสตร์")</f>
        <v>6</v>
      </c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4"/>
    </row>
    <row r="352" spans="1:47" s="2" customFormat="1" ht="24">
      <c r="A352" s="3"/>
      <c r="D352" s="109" t="s">
        <v>69</v>
      </c>
      <c r="E352" s="107">
        <f>COUNTIF(D2:D338,"สถาปัตยกรรมศาสตร์")</f>
        <v>3</v>
      </c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4"/>
    </row>
    <row r="353" spans="1:47" s="2" customFormat="1" ht="24">
      <c r="A353" s="3"/>
      <c r="D353" s="109" t="s">
        <v>73</v>
      </c>
      <c r="E353" s="107">
        <f>COUNTIF(D2:D338,"สังคมศาสตร์")</f>
        <v>18</v>
      </c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4"/>
    </row>
    <row r="354" spans="1:47" s="2" customFormat="1" ht="24">
      <c r="A354" s="3"/>
      <c r="D354" s="109" t="s">
        <v>70</v>
      </c>
      <c r="E354" s="107">
        <f>COUNTIF(D2:D338,"มนุษยศาสตร์")</f>
        <v>21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4"/>
    </row>
    <row r="355" spans="1:47" s="2" customFormat="1" ht="24">
      <c r="A355" s="3"/>
      <c r="D355" s="109" t="s">
        <v>79</v>
      </c>
      <c r="E355" s="107">
        <f>COUNTIF(D2:D338,"วิทยาศาสตร์การแพทย์")</f>
        <v>5</v>
      </c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4"/>
    </row>
    <row r="356" spans="1:47" s="2" customFormat="1" ht="24">
      <c r="A356" s="3"/>
      <c r="D356" s="109" t="s">
        <v>117</v>
      </c>
      <c r="E356" s="107">
        <f>COUNTIF(D2:D338,"วิทยาลัยพลังงานทดแทน")</f>
        <v>4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4"/>
    </row>
    <row r="357" spans="1:47" s="2" customFormat="1" ht="24">
      <c r="A357" s="3"/>
      <c r="D357" s="109" t="s">
        <v>85</v>
      </c>
      <c r="E357" s="107">
        <f>COUNTIF(D2:D338,"สหเวชศาสตร์")</f>
        <v>10</v>
      </c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4"/>
    </row>
    <row r="358" spans="1:47" s="2" customFormat="1" ht="24">
      <c r="A358" s="3"/>
      <c r="D358" s="109" t="s">
        <v>96</v>
      </c>
      <c r="E358" s="107">
        <f>COUNTIF(D2:D338,"วิทยาลัยโลจิสติกส์และโซ่อุปทาน")</f>
        <v>3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4"/>
    </row>
    <row r="359" spans="1:47" s="2" customFormat="1" ht="24">
      <c r="A359" s="3"/>
      <c r="D359" s="109" t="s">
        <v>139</v>
      </c>
      <c r="E359" s="107">
        <f>COUNTIF(D3:D339,"ทันตแทพยศาสตร์")</f>
        <v>4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4"/>
    </row>
    <row r="360" spans="1:47" s="2" customFormat="1" ht="24">
      <c r="A360" s="3"/>
      <c r="D360" s="109" t="s">
        <v>257</v>
      </c>
      <c r="E360" s="107">
        <f>COUNTIF(D5:D341,"วิทยาลัยรากฐาน")</f>
        <v>1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4"/>
    </row>
    <row r="361" spans="1:47" s="2" customFormat="1" ht="24">
      <c r="A361" s="3"/>
      <c r="D361" s="109" t="s">
        <v>104</v>
      </c>
      <c r="E361" s="107">
        <f>COUNTIF(D2:D338,"ไม่ระบุ")</f>
        <v>16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4"/>
    </row>
    <row r="362" spans="1:47" s="2" customFormat="1" ht="24">
      <c r="A362" s="3"/>
      <c r="E362" s="108">
        <f>SUM(E344:E361)</f>
        <v>337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4"/>
    </row>
    <row r="363" spans="1:47" s="2" customFormat="1" ht="24">
      <c r="A363" s="6"/>
      <c r="B363" s="5"/>
      <c r="C363" s="5"/>
      <c r="E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4"/>
    </row>
    <row r="364" spans="1:47" s="2" customFormat="1" ht="24">
      <c r="A364" s="6"/>
      <c r="B364" s="5"/>
      <c r="C364" s="5"/>
      <c r="E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4"/>
    </row>
    <row r="365" spans="1:47" s="2" customFormat="1" ht="24">
      <c r="A365" s="6"/>
      <c r="B365" s="5"/>
      <c r="C365" s="5"/>
      <c r="D365" s="108" t="s">
        <v>9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4"/>
    </row>
    <row r="366" spans="1:47" s="2" customFormat="1" ht="24">
      <c r="A366" s="3"/>
      <c r="D366" s="109" t="s">
        <v>121</v>
      </c>
      <c r="E366" s="107">
        <f>COUNTIF(E2:E338,"เคมีอุตสาหกรรม")</f>
        <v>11</v>
      </c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4"/>
    </row>
    <row r="367" spans="1:47" s="2" customFormat="1" ht="24">
      <c r="A367" s="3"/>
      <c r="D367" s="109" t="s">
        <v>78</v>
      </c>
      <c r="E367" s="107">
        <f>COUNTIF(E2:E338,"เทคโนโลยีและการสื่อสาร")</f>
        <v>10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4"/>
    </row>
    <row r="368" spans="1:47" s="2" customFormat="1" ht="24">
      <c r="A368" s="3"/>
      <c r="D368" s="109" t="s">
        <v>88</v>
      </c>
      <c r="E368" s="107">
        <f>COUNTIF(E2:E338,"เทคโนโลยีชีวภาพทางการเกษตร")</f>
        <v>3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4"/>
    </row>
    <row r="369" spans="1:47" s="2" customFormat="1" ht="24">
      <c r="A369" s="3"/>
      <c r="D369" s="109" t="s">
        <v>238</v>
      </c>
      <c r="E369" s="107">
        <f>COUNTIF(E2:E338,"เทคโนโลยีสารสนเทศเชิงกลยุทธ์")</f>
        <v>4</v>
      </c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4"/>
    </row>
    <row r="370" spans="1:47" s="2" customFormat="1" ht="24">
      <c r="A370" s="3"/>
      <c r="D370" s="109" t="s">
        <v>77</v>
      </c>
      <c r="E370" s="107">
        <f>COUNTIF(E2:E342,"เภสัชกรรมชุมชน")</f>
        <v>4</v>
      </c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4"/>
    </row>
    <row r="371" spans="1:47" s="2" customFormat="1" ht="24">
      <c r="A371" s="3"/>
      <c r="D371" s="109" t="s">
        <v>74</v>
      </c>
      <c r="E371" s="107">
        <f>COUNTIF(E2:E343,"เภสัชศาสตร์")</f>
        <v>2</v>
      </c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4"/>
    </row>
    <row r="372" spans="1:47" s="2" customFormat="1" ht="24">
      <c r="A372" s="3"/>
      <c r="D372" s="109" t="s">
        <v>230</v>
      </c>
      <c r="E372" s="107">
        <f>COUNTIF(E2:E344,"เอเชียตะวันออกเฉียงใต้ศึกษา")</f>
        <v>3</v>
      </c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4"/>
    </row>
    <row r="373" spans="1:47" s="2" customFormat="1" ht="24">
      <c r="A373" s="3"/>
      <c r="D373" s="109" t="s">
        <v>247</v>
      </c>
      <c r="E373" s="107">
        <f>COUNTIF(E2:E347,"กายวิภาคศาสตร์")</f>
        <v>2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4"/>
    </row>
    <row r="374" spans="1:47" s="2" customFormat="1" ht="24">
      <c r="A374" s="3"/>
      <c r="D374" s="109" t="s">
        <v>231</v>
      </c>
      <c r="E374" s="107">
        <f>COUNTIF(E2:E348,"การจัดการการท่องเที่ยวและจิตบริการ")</f>
        <v>4</v>
      </c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4"/>
    </row>
    <row r="375" spans="1:47" s="2" customFormat="1" ht="24">
      <c r="A375" s="3"/>
      <c r="D375" s="109" t="s">
        <v>210</v>
      </c>
      <c r="E375" s="107">
        <f>COUNTIF(E2:E349,"การบริหารการศึกษา")</f>
        <v>31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4"/>
    </row>
    <row r="376" spans="1:47" s="2" customFormat="1" ht="24">
      <c r="A376" s="3"/>
      <c r="D376" s="109" t="s">
        <v>76</v>
      </c>
      <c r="E376" s="107">
        <f>COUNTIF(E2:E350,"การพยาบาลเวชปฏิบัติชุมชน")</f>
        <v>3</v>
      </c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4"/>
    </row>
    <row r="377" spans="1:47" s="2" customFormat="1" ht="24">
      <c r="A377" s="3"/>
      <c r="D377" s="109" t="s">
        <v>144</v>
      </c>
      <c r="E377" s="107">
        <f>COUNTIF(E2:E351,"การพยาบาลผู้ใหญ่")</f>
        <v>1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4"/>
    </row>
    <row r="378" spans="1:47" s="2" customFormat="1" ht="24">
      <c r="A378" s="3"/>
      <c r="D378" s="109" t="s">
        <v>118</v>
      </c>
      <c r="E378" s="107">
        <f>COUNTIF(E2:E352,"การบริหารการพยาบาล")</f>
        <v>2</v>
      </c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4"/>
    </row>
    <row r="379" spans="1:47" s="2" customFormat="1" ht="24">
      <c r="A379" s="3"/>
      <c r="D379" s="109" t="s">
        <v>90</v>
      </c>
      <c r="E379" s="107">
        <f>COUNTIF(E2:E353,"คณิตศาสตร์")</f>
        <v>21</v>
      </c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4"/>
    </row>
    <row r="380" spans="1:47" s="2" customFormat="1" ht="24">
      <c r="A380" s="3"/>
      <c r="D380" s="109" t="s">
        <v>143</v>
      </c>
      <c r="E380" s="107">
        <f>COUNTIF(E2:E354,"คติชนวิทยา")</f>
        <v>3</v>
      </c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4"/>
    </row>
    <row r="381" spans="1:47" s="2" customFormat="1" ht="24">
      <c r="A381" s="3"/>
      <c r="D381" s="109" t="s">
        <v>81</v>
      </c>
      <c r="E381" s="107">
        <f>COUNTIF(E2:E355,"จุลชีววิทยา")</f>
        <v>2</v>
      </c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4"/>
    </row>
    <row r="382" spans="1:47" s="2" customFormat="1" ht="24">
      <c r="A382" s="3"/>
      <c r="D382" s="109" t="s">
        <v>259</v>
      </c>
      <c r="E382" s="107">
        <f>COUNTIF(E2:E356,"ชีวเวชศาสตร์")</f>
        <v>4</v>
      </c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4"/>
    </row>
    <row r="383" spans="1:47" s="2" customFormat="1" ht="24">
      <c r="A383" s="3"/>
      <c r="D383" s="109" t="s">
        <v>252</v>
      </c>
      <c r="E383" s="107">
        <f>COUNTIF(E2:E357,"ทันตกรรมผู้สูงอายุ")</f>
        <v>3</v>
      </c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4"/>
    </row>
    <row r="384" spans="1:47" s="2" customFormat="1" ht="24">
      <c r="A384" s="3"/>
      <c r="D384" s="109" t="s">
        <v>255</v>
      </c>
      <c r="E384" s="107">
        <f>COUNTIF(E2:E358,"ทันตกรรมสำหรับเด็ก")</f>
        <v>1</v>
      </c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4"/>
    </row>
    <row r="385" spans="1:47" s="2" customFormat="1" ht="24">
      <c r="A385" s="3"/>
      <c r="D385" s="109" t="s">
        <v>209</v>
      </c>
      <c r="E385" s="107">
        <f>COUNTIF(E2:E359,"บริหารธุรกิจ")</f>
        <v>26</v>
      </c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4"/>
    </row>
    <row r="386" spans="1:47" s="2" customFormat="1" ht="24">
      <c r="A386" s="3"/>
      <c r="D386" s="109" t="s">
        <v>234</v>
      </c>
      <c r="E386" s="107">
        <f>COUNTIF(E2:E360,"บัญชีมหาบัณฑิต")</f>
        <v>3</v>
      </c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4"/>
    </row>
    <row r="387" spans="1:47" s="2" customFormat="1" ht="24">
      <c r="A387" s="3"/>
      <c r="D387" s="109" t="s">
        <v>283</v>
      </c>
      <c r="E387" s="107">
        <f>COUNTIF(E2:E361,"ปริสิตวิทยา")</f>
        <v>1</v>
      </c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4"/>
    </row>
    <row r="388" spans="1:47" s="2" customFormat="1" ht="24">
      <c r="A388" s="3"/>
      <c r="D388" s="109" t="s">
        <v>94</v>
      </c>
      <c r="E388" s="107">
        <f>COUNTIF(E2:E362,"พลังงานทดแทน")</f>
        <v>4</v>
      </c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4"/>
    </row>
    <row r="389" spans="1:47" s="2" customFormat="1" ht="24">
      <c r="A389" s="3"/>
      <c r="D389" s="109" t="s">
        <v>142</v>
      </c>
      <c r="E389" s="107">
        <f>COUNTIF(E2:E363,"พัฒนศึกษา")</f>
        <v>4</v>
      </c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4"/>
    </row>
    <row r="390" spans="1:47" s="2" customFormat="1" ht="24">
      <c r="A390" s="3"/>
      <c r="D390" s="109" t="s">
        <v>95</v>
      </c>
      <c r="E390" s="107">
        <f>COUNTIF(E2:E364,"พัฒนาสังคม")</f>
        <v>5</v>
      </c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4"/>
    </row>
    <row r="391" spans="1:47" s="2" customFormat="1" ht="24">
      <c r="A391" s="3"/>
      <c r="D391" s="109" t="s">
        <v>86</v>
      </c>
      <c r="E391" s="107">
        <f>COUNTIF(E2:E365,"ฟิสิกส์การแพทย์")</f>
        <v>7</v>
      </c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4"/>
    </row>
    <row r="392" spans="1:47" s="2" customFormat="1" ht="24">
      <c r="A392" s="3"/>
      <c r="D392" s="109" t="s">
        <v>87</v>
      </c>
      <c r="E392" s="107">
        <f>COUNTIF(E2:E367,"ฟิสิกส์ประยุกต์")</f>
        <v>5</v>
      </c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4"/>
    </row>
    <row r="393" spans="1:47" s="2" customFormat="1" ht="24">
      <c r="A393" s="3"/>
      <c r="D393" s="109" t="s">
        <v>97</v>
      </c>
      <c r="E393" s="107">
        <f>COUNTIF(E2:E368,"ภาษาไทย")</f>
        <v>14</v>
      </c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4"/>
    </row>
    <row r="394" spans="1:47" s="2" customFormat="1" ht="24">
      <c r="A394" s="3"/>
      <c r="D394" s="109" t="s">
        <v>242</v>
      </c>
      <c r="E394" s="107">
        <f>COUNTIF(E2:E369,"ภาษาอังกฤษ")</f>
        <v>15</v>
      </c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4"/>
    </row>
    <row r="395" spans="1:47" s="2" customFormat="1" ht="24">
      <c r="A395" s="3"/>
      <c r="D395" s="109" t="s">
        <v>262</v>
      </c>
      <c r="E395" s="107">
        <f>COUNTIF(E2:E370,"ภาษาศาสตร์")</f>
        <v>4</v>
      </c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4"/>
    </row>
    <row r="396" spans="1:47" s="2" customFormat="1" ht="24">
      <c r="A396" s="3"/>
      <c r="D396" s="109" t="s">
        <v>141</v>
      </c>
      <c r="E396" s="107">
        <f>COUNTIF(E2:E371,"รัฐศาสตร์")</f>
        <v>10</v>
      </c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4"/>
    </row>
    <row r="397" spans="1:47" s="2" customFormat="1" ht="24">
      <c r="A397" s="3"/>
      <c r="D397" s="109" t="s">
        <v>83</v>
      </c>
      <c r="E397" s="107">
        <f>COUNTIF(E2:E372,"วิจัยและประเมินผลการศึกษา")</f>
        <v>14</v>
      </c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4"/>
    </row>
    <row r="398" spans="1:47" s="2" customFormat="1" ht="24">
      <c r="A398" s="3"/>
      <c r="D398" s="109" t="s">
        <v>140</v>
      </c>
      <c r="E398" s="107">
        <f>COUNTIF(E2:E372,"วิทยาการคอมพิวเตอร์")</f>
        <v>1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4"/>
    </row>
    <row r="399" spans="1:47" s="2" customFormat="1" ht="24">
      <c r="A399" s="3"/>
      <c r="D399" s="109" t="s">
        <v>96</v>
      </c>
      <c r="E399" s="107">
        <f>COUNTIF(E2:E372,"วิทยาลัยโลจิสติกส์และโซ่อุปทาน")</f>
        <v>3</v>
      </c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4"/>
    </row>
    <row r="400" spans="1:47" s="2" customFormat="1" ht="24">
      <c r="A400" s="3"/>
      <c r="D400" s="109" t="s">
        <v>222</v>
      </c>
      <c r="E400" s="107">
        <f>COUNTIF(E2:E373,"วิทยาศาสตร์เครื่องสำอาง")</f>
        <v>1</v>
      </c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4"/>
    </row>
    <row r="401" spans="1:47" s="2" customFormat="1" ht="24">
      <c r="A401" s="3"/>
      <c r="D401" s="109" t="s">
        <v>92</v>
      </c>
      <c r="E401" s="107">
        <f>COUNTIF(E2:E374,"วิทยาศาสตร์และเทคโนโลยีการอาหาร")</f>
        <v>8</v>
      </c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4"/>
    </row>
    <row r="402" spans="1:47" s="2" customFormat="1" ht="24">
      <c r="A402" s="3"/>
      <c r="D402" s="109" t="s">
        <v>89</v>
      </c>
      <c r="E402" s="107">
        <f>COUNTIF(E2:E375,"วิทยาศาสตร์การเกษตร")</f>
        <v>4</v>
      </c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4"/>
    </row>
    <row r="403" spans="1:47" s="2" customFormat="1" ht="24">
      <c r="A403" s="3"/>
      <c r="D403" s="109" t="s">
        <v>240</v>
      </c>
      <c r="E403" s="107">
        <f>COUNTIF(E2:E376,"วิทยาศาสตร์การประมง")</f>
        <v>2</v>
      </c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4"/>
    </row>
    <row r="404" spans="1:47" s="2" customFormat="1" ht="24">
      <c r="A404" s="3"/>
      <c r="D404" s="109" t="s">
        <v>239</v>
      </c>
      <c r="E404" s="107">
        <f>COUNTIF(E2:E377,"วิทยาศาสตร์ชีวภาพ")</f>
        <v>1</v>
      </c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4"/>
    </row>
    <row r="405" spans="1:47" s="2" customFormat="1" ht="24">
      <c r="A405" s="3"/>
      <c r="D405" s="109" t="s">
        <v>227</v>
      </c>
      <c r="E405" s="107">
        <f>COUNTIF(E2:E378,"วิทยาศาสตร์ศึกษา")</f>
        <v>5</v>
      </c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4"/>
    </row>
    <row r="406" spans="1:47" s="2" customFormat="1" ht="24">
      <c r="A406" s="3"/>
      <c r="D406" s="109" t="s">
        <v>228</v>
      </c>
      <c r="E406" s="107">
        <f>COUNTIF(E2:E379,"วิทยาศาสตร์สิ่งแวดล้อม")</f>
        <v>2</v>
      </c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4"/>
    </row>
    <row r="407" spans="1:47" s="2" customFormat="1" ht="24">
      <c r="A407" s="3"/>
      <c r="D407" s="109" t="s">
        <v>91</v>
      </c>
      <c r="E407" s="107">
        <f>COUNTIF(E2:E380,"วิศวกรรมโยธา")</f>
        <v>1</v>
      </c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4"/>
    </row>
    <row r="408" spans="1:47" s="2" customFormat="1" ht="24">
      <c r="A408" s="3"/>
      <c r="D408" s="109" t="s">
        <v>237</v>
      </c>
      <c r="E408" s="107">
        <f>COUNTIF(E2:E381,"วิศวกรรมการจัดการ")</f>
        <v>1</v>
      </c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4"/>
    </row>
    <row r="409" spans="1:47" s="2" customFormat="1" ht="24">
      <c r="A409" s="3"/>
      <c r="D409" s="109" t="s">
        <v>271</v>
      </c>
      <c r="E409" s="107">
        <f>COUNTIF(E2:E382,"วิศวกรรมคอมพิวเตอร์")</f>
        <v>2</v>
      </c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4"/>
    </row>
    <row r="410" spans="1:47" s="2" customFormat="1" ht="24">
      <c r="A410" s="3"/>
      <c r="D410" s="109" t="s">
        <v>93</v>
      </c>
      <c r="E410" s="107">
        <f>COUNTIF(E2:E383,"วิศวกรรมสิ่งแวดล้อม")</f>
        <v>4</v>
      </c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4"/>
    </row>
    <row r="411" spans="1:47" s="2" customFormat="1" ht="24">
      <c r="A411" s="3"/>
      <c r="D411" s="109" t="s">
        <v>328</v>
      </c>
      <c r="E411" s="107">
        <f>COUNTIF(E3:E384,"วิศวกรรมไฟฟ้า")</f>
        <v>1</v>
      </c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4"/>
    </row>
    <row r="412" spans="1:47" s="2" customFormat="1" ht="24">
      <c r="A412" s="3"/>
      <c r="D412" s="109" t="s">
        <v>288</v>
      </c>
      <c r="E412" s="107">
        <f>COUNTIF(E2:E384,"วิศวกรรมเครื่องกล")</f>
        <v>2</v>
      </c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4"/>
    </row>
    <row r="413" spans="1:47" s="2" customFormat="1" ht="24">
      <c r="A413" s="3"/>
      <c r="D413" s="109" t="s">
        <v>82</v>
      </c>
      <c r="E413" s="107">
        <f>COUNTIF(E2:E385,"ศิลปะและการออกแบบ")</f>
        <v>4</v>
      </c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4"/>
    </row>
    <row r="414" spans="1:47" s="2" customFormat="1" ht="24">
      <c r="A414" s="3"/>
      <c r="D414" s="109" t="s">
        <v>120</v>
      </c>
      <c r="E414" s="107">
        <f>COUNTIF(E2:E386,"สถิติ")</f>
        <v>2</v>
      </c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4"/>
    </row>
    <row r="415" spans="1:47" s="2" customFormat="1" ht="24">
      <c r="A415" s="3"/>
      <c r="D415" s="109" t="s">
        <v>221</v>
      </c>
      <c r="E415" s="107">
        <f>COUNTIF(E2:E387,"สังคมศึกษา")</f>
        <v>2</v>
      </c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4"/>
    </row>
    <row r="416" spans="1:47" s="2" customFormat="1" ht="24">
      <c r="A416" s="3"/>
      <c r="D416" s="109" t="s">
        <v>229</v>
      </c>
      <c r="E416" s="107">
        <f>COUNTIF(E2:E388,"สัตวศาสตร์")</f>
        <v>3</v>
      </c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4"/>
    </row>
    <row r="417" spans="1:47" s="2" customFormat="1" ht="24">
      <c r="A417" s="3"/>
      <c r="D417" s="109" t="s">
        <v>84</v>
      </c>
      <c r="E417" s="107">
        <f>COUNTIF(E2:E389,"สาธารณสุขศาสตร์")</f>
        <v>24</v>
      </c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4"/>
    </row>
    <row r="418" spans="1:47" s="2" customFormat="1" ht="24">
      <c r="A418" s="3"/>
      <c r="D418" s="109" t="s">
        <v>68</v>
      </c>
      <c r="E418" s="107">
        <f>COUNTIF(E2:E390,"หลักสูตรและการสอน")</f>
        <v>21</v>
      </c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4"/>
    </row>
    <row r="419" spans="1:47" s="2" customFormat="1" ht="24">
      <c r="A419" s="3"/>
      <c r="D419" s="109" t="s">
        <v>104</v>
      </c>
      <c r="E419" s="107">
        <f>COUNTIF(E2:E382,"ไม่ระบุ")</f>
        <v>17</v>
      </c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4"/>
    </row>
    <row r="420" spans="1:47" s="2" customFormat="1" ht="24">
      <c r="A420" s="3"/>
      <c r="E420" s="108">
        <f>SUM(E366:E419)</f>
        <v>337</v>
      </c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4"/>
    </row>
    <row r="421" spans="1:47" s="2" customFormat="1" ht="24">
      <c r="A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4"/>
    </row>
    <row r="422" spans="1:47" s="2" customFormat="1" ht="24">
      <c r="A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4"/>
    </row>
    <row r="423" spans="1:47" s="2" customFormat="1" ht="24">
      <c r="A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4"/>
    </row>
    <row r="424" spans="1:47" s="2" customFormat="1" ht="24">
      <c r="A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4"/>
    </row>
    <row r="425" spans="1:47" s="2" customFormat="1" ht="24">
      <c r="A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4"/>
    </row>
    <row r="426" spans="1:47" s="2" customFormat="1" ht="24">
      <c r="A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4"/>
    </row>
    <row r="427" spans="1:47" s="2" customFormat="1" ht="24">
      <c r="A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4"/>
    </row>
    <row r="428" spans="1:47" s="2" customFormat="1" ht="24">
      <c r="A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4"/>
    </row>
    <row r="429" spans="1:47" s="2" customFormat="1" ht="24">
      <c r="A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4"/>
    </row>
    <row r="430" spans="1:47" s="2" customFormat="1" ht="24">
      <c r="A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4"/>
    </row>
    <row r="431" spans="1:47" s="2" customFormat="1" ht="24">
      <c r="A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4"/>
    </row>
    <row r="432" spans="1:47" s="2" customFormat="1" ht="24">
      <c r="A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4"/>
    </row>
    <row r="433" spans="1:47" s="2" customFormat="1" ht="24">
      <c r="A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4"/>
    </row>
    <row r="434" spans="1:47" s="2" customFormat="1" ht="24">
      <c r="A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4"/>
    </row>
    <row r="435" spans="1:47" s="2" customFormat="1" ht="24">
      <c r="A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4"/>
    </row>
    <row r="436" spans="1:47" s="2" customFormat="1" ht="24">
      <c r="A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4"/>
    </row>
    <row r="437" spans="1:47" s="2" customFormat="1" ht="24">
      <c r="A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4"/>
    </row>
    <row r="438" spans="1:47" s="2" customFormat="1" ht="24">
      <c r="A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4"/>
    </row>
    <row r="439" spans="1:47" s="2" customFormat="1" ht="24">
      <c r="A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4"/>
    </row>
    <row r="440" spans="1:47" s="2" customFormat="1" ht="24">
      <c r="A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4"/>
    </row>
    <row r="441" spans="1:47" s="2" customFormat="1" ht="24">
      <c r="A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4"/>
    </row>
    <row r="442" spans="1:47" s="2" customFormat="1" ht="24">
      <c r="A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4"/>
    </row>
    <row r="443" spans="1:47" s="2" customFormat="1" ht="24">
      <c r="A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4"/>
    </row>
    <row r="444" spans="1:47" s="2" customFormat="1" ht="24">
      <c r="A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4"/>
    </row>
    <row r="445" spans="1:47" s="2" customFormat="1" ht="24">
      <c r="A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4"/>
    </row>
    <row r="446" spans="1:47" s="2" customFormat="1" ht="24">
      <c r="A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4"/>
    </row>
    <row r="447" spans="1:47" s="2" customFormat="1" ht="24">
      <c r="A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4"/>
    </row>
    <row r="448" spans="1:47" s="2" customFormat="1" ht="24">
      <c r="A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4"/>
    </row>
    <row r="449" spans="1:47" s="2" customFormat="1" ht="24">
      <c r="A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4"/>
    </row>
    <row r="450" spans="1:47" s="2" customFormat="1" ht="24">
      <c r="A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4"/>
    </row>
    <row r="451" spans="1:47" s="2" customFormat="1" ht="24">
      <c r="A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4"/>
    </row>
    <row r="452" spans="1:47" s="2" customFormat="1" ht="24">
      <c r="A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4"/>
    </row>
    <row r="453" spans="1:47" s="2" customFormat="1" ht="24">
      <c r="A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4"/>
    </row>
    <row r="454" spans="1:47" s="2" customFormat="1" ht="24">
      <c r="A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4"/>
    </row>
    <row r="455" spans="1:47" s="2" customFormat="1" ht="24">
      <c r="A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4"/>
    </row>
    <row r="456" spans="1:47" s="2" customFormat="1" ht="24">
      <c r="A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4"/>
    </row>
    <row r="457" spans="1:47" s="2" customFormat="1" ht="24">
      <c r="A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4"/>
    </row>
    <row r="458" spans="1:47" s="2" customFormat="1" ht="24">
      <c r="A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4"/>
    </row>
    <row r="459" spans="1:47" s="2" customFormat="1" ht="24">
      <c r="A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4"/>
    </row>
    <row r="460" spans="1:47" s="2" customFormat="1" ht="24">
      <c r="A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4"/>
    </row>
    <row r="461" spans="1:47" s="2" customFormat="1" ht="24">
      <c r="A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4"/>
    </row>
    <row r="462" spans="1:47" s="2" customFormat="1" ht="24">
      <c r="A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4"/>
    </row>
    <row r="463" spans="1:47" s="2" customFormat="1" ht="24">
      <c r="A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4"/>
    </row>
    <row r="464" spans="1:47" s="2" customFormat="1" ht="24">
      <c r="A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4"/>
    </row>
    <row r="465" spans="1:47" s="2" customFormat="1" ht="24">
      <c r="A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4"/>
    </row>
    <row r="466" spans="1:47" s="2" customFormat="1" ht="24">
      <c r="A466" s="6"/>
      <c r="B466" s="5"/>
      <c r="C466" s="5"/>
      <c r="D466" s="5"/>
      <c r="E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4"/>
    </row>
    <row r="467" spans="1:47" s="2" customFormat="1" ht="24">
      <c r="A467" s="6"/>
      <c r="B467" s="5"/>
      <c r="C467" s="5"/>
      <c r="D467" s="5"/>
      <c r="E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4"/>
    </row>
    <row r="468" spans="1:47" s="2" customFormat="1" ht="24">
      <c r="A468" s="6"/>
      <c r="B468" s="5"/>
      <c r="C468" s="5"/>
      <c r="D468" s="5"/>
      <c r="E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4"/>
    </row>
    <row r="469" spans="1:47" s="2" customFormat="1" ht="24">
      <c r="A469" s="6"/>
      <c r="B469" s="5"/>
      <c r="C469" s="5"/>
      <c r="D469" s="5"/>
      <c r="E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4"/>
    </row>
    <row r="470" spans="1:47" s="2" customFormat="1" ht="24">
      <c r="A470" s="6"/>
      <c r="B470" s="5"/>
      <c r="C470" s="5"/>
      <c r="D470" s="5"/>
      <c r="E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4"/>
    </row>
    <row r="471" spans="1:47" s="2" customFormat="1" ht="24">
      <c r="A471" s="6"/>
      <c r="B471" s="5"/>
      <c r="C471" s="5"/>
      <c r="D471" s="5"/>
      <c r="E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4"/>
    </row>
    <row r="472" spans="1:47" s="2" customFormat="1" ht="24">
      <c r="A472" s="6"/>
      <c r="B472" s="5"/>
      <c r="C472" s="5"/>
      <c r="D472" s="5"/>
      <c r="E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4"/>
    </row>
    <row r="473" spans="1:47" s="2" customFormat="1" ht="24">
      <c r="A473" s="6"/>
      <c r="B473" s="5"/>
      <c r="C473" s="5"/>
      <c r="D473" s="5"/>
      <c r="E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4"/>
    </row>
    <row r="474" spans="1:47" s="2" customFormat="1" ht="24">
      <c r="A474" s="6"/>
      <c r="B474" s="5"/>
      <c r="C474" s="5"/>
      <c r="D474" s="5"/>
      <c r="E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4"/>
    </row>
    <row r="475" spans="1:47" s="2" customFormat="1" ht="24">
      <c r="A475" s="6"/>
      <c r="B475" s="5"/>
      <c r="C475" s="5"/>
      <c r="D475" s="5"/>
      <c r="E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4"/>
    </row>
    <row r="476" spans="1:47" s="2" customFormat="1" ht="24">
      <c r="A476" s="6"/>
      <c r="B476" s="5"/>
      <c r="C476" s="5"/>
      <c r="D476" s="5"/>
      <c r="E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4"/>
    </row>
    <row r="477" spans="1:47" s="2" customFormat="1" ht="24">
      <c r="A477" s="6"/>
      <c r="B477" s="5"/>
      <c r="C477" s="5"/>
      <c r="D477" s="5"/>
      <c r="E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4"/>
    </row>
    <row r="478" spans="1:47" s="2" customFormat="1" ht="24">
      <c r="A478" s="6"/>
      <c r="B478" s="5"/>
      <c r="C478" s="5"/>
      <c r="D478" s="5"/>
      <c r="E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4"/>
    </row>
    <row r="479" spans="1:47" s="2" customFormat="1" ht="24">
      <c r="A479" s="6"/>
      <c r="B479" s="5"/>
      <c r="C479" s="5"/>
      <c r="D479" s="5"/>
      <c r="E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4"/>
    </row>
    <row r="480" spans="1:47" s="2" customFormat="1" ht="24">
      <c r="A480" s="6"/>
      <c r="B480" s="5"/>
      <c r="C480" s="5"/>
      <c r="D480" s="5"/>
      <c r="E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4"/>
    </row>
    <row r="481" spans="1:47" s="2" customFormat="1" ht="24">
      <c r="A481" s="6"/>
      <c r="B481" s="5"/>
      <c r="C481" s="5"/>
      <c r="D481" s="5"/>
      <c r="E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4"/>
    </row>
    <row r="482" spans="1:47" s="2" customFormat="1" ht="24">
      <c r="A482" s="6"/>
      <c r="B482" s="5"/>
      <c r="C482" s="5"/>
      <c r="D482" s="5"/>
      <c r="E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4"/>
    </row>
    <row r="483" spans="1:47" s="2" customFormat="1" ht="24">
      <c r="A483" s="6"/>
      <c r="B483" s="5"/>
      <c r="C483" s="5"/>
      <c r="D483" s="5"/>
      <c r="E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4"/>
    </row>
    <row r="484" spans="1:47" s="2" customFormat="1" ht="24">
      <c r="A484" s="6"/>
      <c r="B484" s="5"/>
      <c r="C484" s="5"/>
      <c r="D484" s="5"/>
      <c r="E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4"/>
    </row>
    <row r="485" spans="1:47" s="2" customFormat="1" ht="24">
      <c r="A485" s="6"/>
      <c r="B485" s="5"/>
      <c r="C485" s="5"/>
      <c r="D485" s="5"/>
      <c r="E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4"/>
    </row>
    <row r="486" spans="1:47" s="2" customFormat="1" ht="24">
      <c r="A486" s="6"/>
      <c r="B486" s="5"/>
      <c r="C486" s="5"/>
      <c r="D486" s="5"/>
      <c r="E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4"/>
    </row>
    <row r="487" spans="1:47" s="2" customFormat="1" ht="24">
      <c r="A487" s="6"/>
      <c r="B487" s="5"/>
      <c r="C487" s="5"/>
      <c r="D487" s="5"/>
      <c r="E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4"/>
    </row>
    <row r="488" spans="1:47" s="2" customFormat="1" ht="24">
      <c r="A488" s="6"/>
      <c r="B488" s="5"/>
      <c r="C488" s="5"/>
      <c r="D488" s="5"/>
      <c r="E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4"/>
    </row>
    <row r="489" spans="1:47" s="2" customFormat="1" ht="24">
      <c r="A489" s="6"/>
      <c r="B489" s="5"/>
      <c r="C489" s="5"/>
      <c r="D489" s="5"/>
      <c r="E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4"/>
    </row>
    <row r="490" spans="1:47" s="2" customFormat="1" ht="24">
      <c r="A490" s="6"/>
      <c r="B490" s="5"/>
      <c r="C490" s="5"/>
      <c r="D490" s="5"/>
      <c r="E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4"/>
    </row>
    <row r="491" spans="1:47" s="2" customFormat="1" ht="24">
      <c r="A491" s="6"/>
      <c r="B491" s="5"/>
      <c r="C491" s="5"/>
      <c r="D491" s="5"/>
      <c r="E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4"/>
    </row>
    <row r="492" spans="1:47" s="2" customFormat="1" ht="24">
      <c r="A492" s="6"/>
      <c r="B492" s="5"/>
      <c r="C492" s="5"/>
      <c r="D492" s="5"/>
      <c r="E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4"/>
    </row>
    <row r="493" spans="1:47" s="2" customFormat="1" ht="24">
      <c r="A493" s="6"/>
      <c r="B493" s="5"/>
      <c r="C493" s="5"/>
      <c r="D493" s="5"/>
      <c r="E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4"/>
    </row>
    <row r="494" spans="1:47" s="2" customFormat="1" ht="24">
      <c r="A494" s="6"/>
      <c r="B494" s="5"/>
      <c r="C494" s="5"/>
      <c r="D494" s="5"/>
      <c r="E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4"/>
    </row>
    <row r="495" spans="1:47" s="2" customFormat="1" ht="24">
      <c r="A495" s="6"/>
      <c r="B495" s="5"/>
      <c r="C495" s="5"/>
      <c r="D495" s="5"/>
      <c r="E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4"/>
    </row>
    <row r="496" spans="1:47" s="2" customFormat="1" ht="24">
      <c r="A496" s="6"/>
      <c r="B496" s="5"/>
      <c r="C496" s="5"/>
      <c r="D496" s="5"/>
      <c r="E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4"/>
    </row>
    <row r="497" spans="1:47" s="2" customFormat="1" ht="24">
      <c r="A497" s="6"/>
      <c r="B497" s="5"/>
      <c r="C497" s="5"/>
      <c r="D497" s="5"/>
      <c r="E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4"/>
    </row>
    <row r="498" spans="1:47" s="2" customFormat="1" ht="24">
      <c r="A498" s="6"/>
      <c r="B498" s="5"/>
      <c r="C498" s="5"/>
      <c r="D498" s="5"/>
      <c r="E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4"/>
    </row>
    <row r="499" spans="1:47" s="2" customFormat="1" ht="24">
      <c r="A499" s="6"/>
      <c r="B499" s="5"/>
      <c r="C499" s="5"/>
      <c r="D499" s="5"/>
      <c r="E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4"/>
    </row>
    <row r="500" spans="1:47" s="2" customFormat="1" ht="24">
      <c r="A500" s="6"/>
      <c r="B500" s="5"/>
      <c r="C500" s="5"/>
      <c r="D500" s="5"/>
      <c r="E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4"/>
    </row>
    <row r="501" spans="1:47" s="2" customFormat="1" ht="24">
      <c r="A501" s="6"/>
      <c r="B501" s="5"/>
      <c r="C501" s="5"/>
      <c r="D501" s="5"/>
      <c r="E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4"/>
    </row>
    <row r="502" spans="1:47" s="2" customFormat="1" ht="24">
      <c r="A502" s="6"/>
      <c r="B502" s="5"/>
      <c r="C502" s="5"/>
      <c r="D502" s="5"/>
      <c r="E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4"/>
    </row>
    <row r="503" spans="1:47" s="2" customFormat="1" ht="24">
      <c r="A503" s="6"/>
      <c r="B503" s="5"/>
      <c r="C503" s="5"/>
      <c r="D503" s="5"/>
      <c r="E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4"/>
    </row>
    <row r="504" spans="1:47" s="2" customFormat="1" ht="24">
      <c r="A504" s="6"/>
      <c r="B504" s="5"/>
      <c r="C504" s="5"/>
      <c r="D504" s="5"/>
      <c r="E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4"/>
    </row>
    <row r="505" spans="1:47" s="2" customFormat="1" ht="24">
      <c r="A505" s="6"/>
      <c r="B505" s="5"/>
      <c r="C505" s="5"/>
      <c r="D505" s="5"/>
      <c r="E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4"/>
    </row>
    <row r="506" spans="1:47" s="2" customFormat="1" ht="24">
      <c r="A506" s="6"/>
      <c r="B506" s="5"/>
      <c r="C506" s="5"/>
      <c r="D506" s="5"/>
      <c r="E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4"/>
    </row>
    <row r="507" spans="1:47" s="2" customFormat="1" ht="24">
      <c r="A507" s="6"/>
      <c r="B507" s="5"/>
      <c r="C507" s="5"/>
      <c r="D507" s="5"/>
      <c r="E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4"/>
    </row>
    <row r="508" spans="1:47" s="2" customFormat="1" ht="24">
      <c r="A508" s="6"/>
      <c r="B508" s="5"/>
      <c r="C508" s="5"/>
      <c r="D508" s="5"/>
      <c r="E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4"/>
    </row>
    <row r="509" spans="1:47" s="2" customFormat="1" ht="24">
      <c r="A509" s="6"/>
      <c r="B509" s="5"/>
      <c r="C509" s="5"/>
      <c r="D509" s="5"/>
      <c r="E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4"/>
    </row>
    <row r="510" spans="1:47" s="2" customFormat="1" ht="24">
      <c r="A510" s="6"/>
      <c r="B510" s="5"/>
      <c r="C510" s="5"/>
      <c r="D510" s="5"/>
      <c r="E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4"/>
    </row>
    <row r="511" spans="1:47" s="2" customFormat="1" ht="24">
      <c r="A511" s="6"/>
      <c r="B511" s="5"/>
      <c r="C511" s="5"/>
      <c r="D511" s="5"/>
      <c r="E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4"/>
    </row>
    <row r="512" spans="1:47" s="2" customFormat="1" ht="24">
      <c r="A512" s="6"/>
      <c r="B512" s="5"/>
      <c r="C512" s="5"/>
      <c r="D512" s="5"/>
      <c r="E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4"/>
    </row>
    <row r="513" spans="1:47" s="2" customFormat="1" ht="24">
      <c r="A513" s="6"/>
      <c r="B513" s="5"/>
      <c r="C513" s="5"/>
      <c r="D513" s="5"/>
      <c r="E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4"/>
    </row>
    <row r="514" spans="1:47" s="2" customFormat="1" ht="24">
      <c r="A514" s="6"/>
      <c r="B514" s="5"/>
      <c r="C514" s="5"/>
      <c r="D514" s="5"/>
      <c r="E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4"/>
    </row>
    <row r="515" spans="1:47" s="2" customFormat="1" ht="24">
      <c r="A515" s="6"/>
      <c r="B515" s="5"/>
      <c r="C515" s="5"/>
      <c r="D515" s="5"/>
      <c r="E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4"/>
    </row>
    <row r="516" spans="1:47" s="2" customFormat="1" ht="24">
      <c r="A516" s="6"/>
      <c r="B516" s="5"/>
      <c r="C516" s="5"/>
      <c r="D516" s="5"/>
      <c r="E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4"/>
    </row>
    <row r="517" spans="1:47" s="2" customFormat="1" ht="24">
      <c r="A517" s="6"/>
      <c r="B517" s="5"/>
      <c r="C517" s="5"/>
      <c r="D517" s="5"/>
      <c r="E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4"/>
    </row>
    <row r="518" spans="1:47" s="2" customFormat="1" ht="24">
      <c r="A518" s="6"/>
      <c r="B518" s="5"/>
      <c r="C518" s="5"/>
      <c r="D518" s="5"/>
      <c r="E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4"/>
    </row>
    <row r="519" spans="1:47" s="2" customFormat="1" ht="24">
      <c r="A519" s="6"/>
      <c r="B519" s="5"/>
      <c r="C519" s="5"/>
      <c r="D519" s="5"/>
      <c r="E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4"/>
    </row>
    <row r="520" spans="1:47" s="2" customFormat="1" ht="24">
      <c r="A520" s="6"/>
      <c r="B520" s="5"/>
      <c r="C520" s="5"/>
      <c r="D520" s="5"/>
      <c r="E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4"/>
    </row>
    <row r="521" spans="1:47" s="2" customFormat="1" ht="24">
      <c r="A521" s="6"/>
      <c r="B521" s="5"/>
      <c r="C521" s="5"/>
      <c r="D521" s="5"/>
      <c r="E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4"/>
    </row>
    <row r="522" spans="1:47" s="2" customFormat="1" ht="24">
      <c r="A522" s="6"/>
      <c r="B522" s="5"/>
      <c r="C522" s="5"/>
      <c r="D522" s="5"/>
      <c r="E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4"/>
    </row>
    <row r="523" spans="1:47" s="2" customFormat="1" ht="24">
      <c r="A523" s="6"/>
      <c r="B523" s="5"/>
      <c r="C523" s="5"/>
      <c r="D523" s="5"/>
      <c r="E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4"/>
    </row>
    <row r="524" spans="1:47" s="2" customFormat="1" ht="24">
      <c r="A524" s="6"/>
      <c r="B524" s="5"/>
      <c r="C524" s="5"/>
      <c r="D524" s="5"/>
      <c r="E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4"/>
    </row>
    <row r="525" spans="1:47" s="2" customFormat="1" ht="24">
      <c r="A525" s="6"/>
      <c r="B525" s="5"/>
      <c r="C525" s="5"/>
      <c r="D525" s="5"/>
      <c r="E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4"/>
    </row>
    <row r="526" spans="1:47" s="2" customFormat="1" ht="24">
      <c r="A526" s="6"/>
      <c r="B526" s="5"/>
      <c r="C526" s="5"/>
      <c r="D526" s="5"/>
      <c r="E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4"/>
    </row>
    <row r="527" spans="1:47" s="2" customFormat="1" ht="24">
      <c r="A527" s="6"/>
      <c r="B527" s="5"/>
      <c r="C527" s="5"/>
      <c r="D527" s="5"/>
      <c r="E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4"/>
    </row>
    <row r="528" spans="1:47" s="2" customFormat="1" ht="24">
      <c r="A528" s="6"/>
      <c r="B528" s="5"/>
      <c r="C528" s="5"/>
      <c r="D528" s="5"/>
      <c r="E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4"/>
    </row>
    <row r="529" spans="1:47" s="2" customFormat="1" ht="24">
      <c r="A529" s="6"/>
      <c r="B529" s="5"/>
      <c r="C529" s="5"/>
      <c r="D529" s="5"/>
      <c r="E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4"/>
    </row>
    <row r="530" spans="1:47" s="2" customFormat="1" ht="24">
      <c r="A530" s="6"/>
      <c r="B530" s="5"/>
      <c r="C530" s="5"/>
      <c r="D530" s="5"/>
      <c r="E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4"/>
    </row>
    <row r="531" spans="1:47" s="2" customFormat="1" ht="24">
      <c r="A531" s="6"/>
      <c r="B531" s="5"/>
      <c r="C531" s="5"/>
      <c r="D531" s="5"/>
      <c r="E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4"/>
    </row>
    <row r="532" spans="1:47" s="2" customFormat="1" ht="24">
      <c r="A532" s="6"/>
      <c r="B532" s="5"/>
      <c r="C532" s="5"/>
      <c r="D532" s="5"/>
      <c r="E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4"/>
    </row>
    <row r="533" spans="1:47" s="2" customFormat="1" ht="24">
      <c r="A533" s="6"/>
      <c r="B533" s="5"/>
      <c r="C533" s="5"/>
      <c r="D533" s="5"/>
      <c r="E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4"/>
    </row>
    <row r="534" spans="1:47" s="2" customFormat="1" ht="24">
      <c r="A534" s="6"/>
      <c r="B534" s="5"/>
      <c r="C534" s="5"/>
      <c r="D534" s="5"/>
      <c r="E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4"/>
    </row>
    <row r="535" spans="1:47" s="2" customFormat="1" ht="24">
      <c r="A535" s="6"/>
      <c r="B535" s="5"/>
      <c r="C535" s="5"/>
      <c r="D535" s="5"/>
      <c r="E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4"/>
    </row>
    <row r="536" spans="1:47" s="2" customFormat="1" ht="24">
      <c r="A536" s="6"/>
      <c r="B536" s="5"/>
      <c r="C536" s="5"/>
      <c r="D536" s="5"/>
      <c r="E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4"/>
    </row>
    <row r="537" spans="1:47" s="2" customFormat="1" ht="24">
      <c r="A537" s="6"/>
      <c r="B537" s="5"/>
      <c r="C537" s="5"/>
      <c r="D537" s="5"/>
      <c r="E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4"/>
    </row>
    <row r="538" spans="1:47" s="2" customFormat="1" ht="24">
      <c r="A538" s="6"/>
      <c r="B538" s="5"/>
      <c r="C538" s="5"/>
      <c r="D538" s="5"/>
      <c r="E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4"/>
    </row>
    <row r="539" spans="1:47" s="2" customFormat="1" ht="24">
      <c r="A539" s="6"/>
      <c r="B539" s="5"/>
      <c r="C539" s="5"/>
      <c r="D539" s="5"/>
      <c r="E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4"/>
    </row>
    <row r="540" spans="1:47" s="2" customFormat="1" ht="24">
      <c r="A540" s="6"/>
      <c r="B540" s="5"/>
      <c r="C540" s="5"/>
      <c r="D540" s="5"/>
      <c r="E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4"/>
    </row>
    <row r="541" spans="1:47" s="2" customFormat="1" ht="24">
      <c r="A541" s="6"/>
      <c r="B541" s="5"/>
      <c r="C541" s="5"/>
      <c r="D541" s="5"/>
      <c r="E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4"/>
    </row>
    <row r="542" spans="1:47" s="2" customFormat="1" ht="24">
      <c r="A542" s="6"/>
      <c r="B542" s="5"/>
      <c r="C542" s="5"/>
      <c r="D542" s="5"/>
      <c r="E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4"/>
    </row>
    <row r="543" spans="1:47" s="2" customFormat="1" ht="24">
      <c r="A543" s="6"/>
      <c r="B543" s="5"/>
      <c r="C543" s="5"/>
      <c r="D543" s="5"/>
      <c r="E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4"/>
    </row>
    <row r="544" spans="1:47" s="2" customFormat="1" ht="24">
      <c r="A544" s="6"/>
      <c r="B544" s="5"/>
      <c r="C544" s="5"/>
      <c r="D544" s="5"/>
      <c r="E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4"/>
    </row>
    <row r="545" spans="1:47" s="2" customFormat="1" ht="24">
      <c r="A545" s="6"/>
      <c r="B545" s="5"/>
      <c r="C545" s="5"/>
      <c r="D545" s="5"/>
      <c r="E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4"/>
    </row>
    <row r="546" spans="1:47" s="2" customFormat="1" ht="24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4"/>
    </row>
    <row r="547" spans="1:47" s="2" customFormat="1" ht="24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4"/>
    </row>
    <row r="548" spans="1:47" s="2" customFormat="1" ht="24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4"/>
    </row>
    <row r="549" spans="1:47" s="2" customFormat="1" ht="24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4"/>
    </row>
    <row r="550" spans="1:47" s="2" customFormat="1" ht="24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4"/>
    </row>
    <row r="551" spans="1:47" s="2" customFormat="1" ht="24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4"/>
    </row>
    <row r="552" spans="1:47" s="2" customFormat="1" ht="24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4"/>
    </row>
    <row r="553" spans="1:47" s="2" customFormat="1" ht="24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4"/>
    </row>
    <row r="554" spans="1:47" s="2" customFormat="1" ht="24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4"/>
    </row>
    <row r="555" spans="1:47" s="2" customFormat="1" ht="24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4"/>
    </row>
    <row r="556" spans="1:47" s="2" customFormat="1" ht="24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4"/>
    </row>
    <row r="557" spans="1:47" s="2" customFormat="1" ht="24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4"/>
    </row>
    <row r="558" spans="1:47" s="2" customFormat="1" ht="24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4"/>
    </row>
    <row r="559" spans="1:47" s="2" customFormat="1" ht="24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4"/>
    </row>
    <row r="560" spans="1:47" s="2" customFormat="1" ht="24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4"/>
    </row>
    <row r="561" spans="1:47" s="2" customFormat="1" ht="24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4"/>
    </row>
    <row r="562" spans="1:47" s="2" customFormat="1" ht="24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4"/>
    </row>
    <row r="563" spans="1:47" s="2" customFormat="1" ht="24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4"/>
    </row>
    <row r="564" spans="1:47" s="2" customFormat="1" ht="24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4"/>
    </row>
    <row r="565" spans="1:47" s="2" customFormat="1" ht="24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4"/>
    </row>
    <row r="566" spans="1:47" s="2" customFormat="1" ht="24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4"/>
    </row>
    <row r="567" spans="1:47" s="2" customFormat="1" ht="24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4"/>
    </row>
    <row r="568" spans="1:47" s="2" customFormat="1" ht="24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4"/>
    </row>
    <row r="569" spans="1:47" s="2" customFormat="1" ht="24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4"/>
    </row>
    <row r="570" spans="1:47" s="2" customFormat="1" ht="24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4"/>
    </row>
    <row r="571" spans="1:47" s="2" customFormat="1" ht="24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4"/>
    </row>
    <row r="572" spans="1:47" s="2" customFormat="1" ht="24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4"/>
    </row>
    <row r="573" spans="1:47" s="2" customFormat="1" ht="24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4"/>
    </row>
    <row r="574" spans="1:47" s="2" customFormat="1" ht="24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4"/>
    </row>
    <row r="575" spans="1:47" s="2" customFormat="1" ht="24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4"/>
    </row>
    <row r="576" spans="1:47" s="2" customFormat="1" ht="24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4"/>
    </row>
    <row r="577" spans="1:47" s="2" customFormat="1" ht="24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4"/>
    </row>
    <row r="578" spans="1:47" s="2" customFormat="1" ht="24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4"/>
    </row>
    <row r="579" spans="1:47" s="2" customFormat="1" ht="24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4"/>
    </row>
    <row r="580" spans="1:47" s="2" customFormat="1" ht="24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4"/>
    </row>
    <row r="581" spans="1:47" s="2" customFormat="1" ht="24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4"/>
    </row>
    <row r="582" spans="1:47" s="2" customFormat="1" ht="24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4"/>
    </row>
    <row r="583" spans="1:47" s="2" customFormat="1" ht="24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4"/>
    </row>
    <row r="584" spans="1:47" s="2" customFormat="1" ht="24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4"/>
    </row>
    <row r="585" spans="1:47" s="2" customFormat="1" ht="24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4"/>
    </row>
    <row r="586" spans="1:47" s="2" customFormat="1" ht="24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4"/>
    </row>
    <row r="587" spans="1:47" s="2" customFormat="1" ht="24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4"/>
    </row>
    <row r="588" spans="1:47" s="2" customFormat="1" ht="24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4"/>
    </row>
    <row r="589" spans="1:47" s="2" customFormat="1" ht="24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4"/>
    </row>
    <row r="590" spans="1:47" s="2" customFormat="1" ht="24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4"/>
    </row>
    <row r="591" spans="1:47" s="2" customFormat="1" ht="24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4"/>
    </row>
    <row r="592" spans="1:47" s="2" customFormat="1" ht="24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4"/>
    </row>
    <row r="593" spans="1:47" s="2" customFormat="1" ht="24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4"/>
    </row>
    <row r="594" spans="1:47" s="2" customFormat="1" ht="24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4"/>
    </row>
    <row r="595" spans="1:47" s="2" customFormat="1" ht="24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4"/>
    </row>
    <row r="596" spans="1:47" s="2" customFormat="1" ht="24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4"/>
    </row>
    <row r="597" spans="1:47" s="2" customFormat="1" ht="24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4"/>
    </row>
    <row r="598" spans="1:47" s="2" customFormat="1" ht="24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4"/>
    </row>
    <row r="599" spans="1:47" s="2" customFormat="1" ht="24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4"/>
    </row>
    <row r="600" spans="1:47" s="2" customFormat="1" ht="24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4"/>
    </row>
    <row r="601" spans="1:47" s="2" customFormat="1" ht="24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4"/>
    </row>
    <row r="602" spans="1:47" s="2" customFormat="1" ht="24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4"/>
    </row>
    <row r="603" spans="1:47" s="2" customFormat="1" ht="24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4"/>
    </row>
    <row r="604" spans="1:47" s="2" customFormat="1" ht="24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4"/>
    </row>
    <row r="605" spans="1:47" s="2" customFormat="1" ht="24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4"/>
    </row>
    <row r="606" spans="1:47" s="2" customFormat="1" ht="24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4"/>
    </row>
    <row r="607" spans="1:47" s="2" customFormat="1" ht="24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4"/>
    </row>
    <row r="608" spans="1:47" s="2" customFormat="1" ht="24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4"/>
    </row>
    <row r="609" spans="1:47" s="2" customFormat="1" ht="24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4"/>
    </row>
    <row r="610" spans="1:47" s="2" customFormat="1" ht="24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4"/>
    </row>
    <row r="611" spans="1:47" s="2" customFormat="1" ht="24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4"/>
    </row>
    <row r="612" spans="1:47" s="2" customFormat="1" ht="24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4"/>
    </row>
    <row r="613" spans="1:47" s="2" customFormat="1" ht="24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4"/>
    </row>
    <row r="614" spans="1:47" s="2" customFormat="1" ht="24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4"/>
    </row>
    <row r="615" spans="1:47" s="2" customFormat="1" ht="24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4"/>
    </row>
    <row r="616" spans="1:47" s="2" customFormat="1" ht="24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4"/>
    </row>
    <row r="617" spans="1:47" s="2" customFormat="1" ht="24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4"/>
    </row>
    <row r="618" spans="1:47" s="2" customFormat="1" ht="24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4"/>
    </row>
    <row r="619" spans="1:47" s="2" customFormat="1" ht="24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4"/>
    </row>
    <row r="620" spans="1:47" s="2" customFormat="1" ht="24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4"/>
    </row>
    <row r="621" spans="1:47" s="2" customFormat="1" ht="24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4"/>
    </row>
    <row r="622" spans="1:47" s="2" customFormat="1" ht="24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4"/>
    </row>
    <row r="623" spans="1:47" s="2" customFormat="1" ht="24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4"/>
    </row>
    <row r="624" spans="1:47" s="2" customFormat="1" ht="24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4"/>
    </row>
    <row r="625" spans="1:47" s="2" customFormat="1" ht="24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4"/>
    </row>
    <row r="626" spans="1:47" s="2" customFormat="1" ht="24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4"/>
    </row>
    <row r="627" spans="1:47" s="2" customFormat="1" ht="24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4"/>
    </row>
    <row r="628" spans="1:47" s="2" customFormat="1" ht="24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4"/>
    </row>
    <row r="629" spans="1:47" s="2" customFormat="1" ht="24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4"/>
    </row>
    <row r="630" spans="1:47" s="2" customFormat="1" ht="24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4"/>
    </row>
    <row r="631" spans="1:47" s="2" customFormat="1" ht="24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4"/>
    </row>
    <row r="632" spans="1:47" s="2" customFormat="1" ht="24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4"/>
    </row>
    <row r="633" spans="1:47" s="2" customFormat="1" ht="24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4"/>
    </row>
    <row r="634" spans="1:47" s="2" customFormat="1" ht="24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4"/>
    </row>
    <row r="635" spans="1:47" s="2" customFormat="1" ht="24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4"/>
    </row>
    <row r="636" spans="1:47" s="2" customFormat="1" ht="24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4"/>
    </row>
    <row r="637" spans="1:47" s="2" customFormat="1" ht="24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4"/>
    </row>
    <row r="638" spans="1:47" s="2" customFormat="1" ht="24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4"/>
    </row>
    <row r="639" spans="1:47" s="2" customFormat="1" ht="24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4"/>
    </row>
    <row r="640" spans="1:47" s="2" customFormat="1" ht="24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4"/>
    </row>
    <row r="641" spans="1:47" s="2" customFormat="1" ht="24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4"/>
    </row>
    <row r="642" spans="1:47" s="2" customFormat="1" ht="24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4"/>
    </row>
    <row r="643" spans="1:47" s="2" customFormat="1" ht="24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4"/>
    </row>
    <row r="644" spans="1:47" s="2" customFormat="1" ht="24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4"/>
    </row>
    <row r="645" spans="1:47" s="2" customFormat="1" ht="24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4"/>
    </row>
    <row r="646" spans="1:47" s="2" customFormat="1" ht="24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4"/>
    </row>
    <row r="647" spans="1:47" s="2" customFormat="1" ht="24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4"/>
    </row>
    <row r="648" spans="1:47" s="2" customFormat="1" ht="24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4"/>
    </row>
    <row r="649" spans="1:47" s="2" customFormat="1" ht="24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4"/>
    </row>
    <row r="650" spans="1:47" s="2" customFormat="1" ht="24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4"/>
    </row>
    <row r="651" spans="1:47" s="2" customFormat="1" ht="24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4"/>
    </row>
    <row r="652" spans="1:47" s="2" customFormat="1" ht="24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4"/>
    </row>
    <row r="653" spans="1:47" s="2" customFormat="1" ht="24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4"/>
    </row>
    <row r="654" spans="1:47" s="2" customFormat="1" ht="24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4"/>
    </row>
    <row r="655" spans="1:47" s="2" customFormat="1" ht="24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4"/>
    </row>
    <row r="656" spans="1:47" s="2" customFormat="1" ht="24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4"/>
    </row>
    <row r="657" spans="1:47" s="2" customFormat="1" ht="24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4"/>
    </row>
    <row r="658" spans="1:47" s="2" customFormat="1" ht="24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4"/>
    </row>
    <row r="659" spans="1:47" s="2" customFormat="1" ht="24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4"/>
    </row>
    <row r="660" spans="1:47" s="2" customFormat="1" ht="24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4"/>
    </row>
    <row r="661" spans="1:47" s="2" customFormat="1" ht="24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4"/>
    </row>
    <row r="662" spans="1:47" s="2" customFormat="1" ht="24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4"/>
    </row>
    <row r="663" spans="1:47" s="2" customFormat="1" ht="24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4"/>
    </row>
    <row r="664" spans="1:47" s="2" customFormat="1" ht="24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4"/>
    </row>
    <row r="665" spans="1:47" s="2" customFormat="1" ht="24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4"/>
    </row>
    <row r="666" spans="1:47" s="2" customFormat="1" ht="24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4"/>
    </row>
    <row r="667" spans="1:47" s="2" customFormat="1" ht="24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4"/>
    </row>
    <row r="668" spans="1:47" s="2" customFormat="1" ht="24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4"/>
    </row>
    <row r="669" spans="1:47" s="2" customFormat="1" ht="24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4"/>
    </row>
    <row r="670" spans="1:47" s="2" customFormat="1" ht="24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4"/>
    </row>
    <row r="671" spans="1:47" s="2" customFormat="1" ht="24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4"/>
    </row>
    <row r="672" spans="1:47" s="2" customFormat="1" ht="24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4"/>
    </row>
    <row r="673" spans="1:47" s="2" customFormat="1" ht="24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4"/>
    </row>
    <row r="674" spans="1:47" s="2" customFormat="1" ht="24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4"/>
    </row>
    <row r="675" spans="1:47" s="2" customFormat="1" ht="24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4"/>
    </row>
    <row r="676" spans="1:47" s="2" customFormat="1" ht="24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4"/>
    </row>
    <row r="677" spans="1:47" s="2" customFormat="1" ht="24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4"/>
    </row>
    <row r="678" spans="1:47" s="2" customFormat="1" ht="24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4"/>
    </row>
    <row r="679" spans="1:47" s="2" customFormat="1" ht="24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4"/>
    </row>
    <row r="680" spans="1:47" s="2" customFormat="1" ht="24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4"/>
    </row>
    <row r="681" spans="1:47" s="2" customFormat="1" ht="24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4"/>
    </row>
    <row r="682" spans="1:47" s="2" customFormat="1" ht="24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4"/>
    </row>
    <row r="683" spans="1:47" s="2" customFormat="1" ht="24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4"/>
    </row>
    <row r="684" spans="1:47" s="2" customFormat="1" ht="24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4"/>
    </row>
    <row r="685" spans="1:47" s="2" customFormat="1" ht="24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4"/>
    </row>
    <row r="686" spans="1:47" s="2" customFormat="1" ht="24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4"/>
    </row>
    <row r="687" spans="1:47" s="2" customFormat="1" ht="24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4"/>
    </row>
    <row r="688" spans="1:47" s="2" customFormat="1" ht="24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4"/>
    </row>
    <row r="689" spans="1:47" s="2" customFormat="1" ht="24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4"/>
    </row>
    <row r="690" spans="1:47" s="2" customFormat="1" ht="24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4"/>
    </row>
    <row r="691" spans="1:47" s="2" customFormat="1" ht="24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4"/>
    </row>
    <row r="692" spans="1:47" s="2" customFormat="1" ht="24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4"/>
    </row>
    <row r="693" spans="1:47" s="2" customFormat="1" ht="24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4"/>
    </row>
    <row r="694" spans="1:47" s="2" customFormat="1" ht="24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4"/>
    </row>
    <row r="695" spans="1:47" s="2" customFormat="1" ht="24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4"/>
    </row>
    <row r="696" spans="1:47" s="2" customFormat="1" ht="24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4"/>
    </row>
    <row r="697" spans="1:47" s="2" customFormat="1" ht="24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4"/>
    </row>
    <row r="698" spans="1:47" s="2" customFormat="1" ht="24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4"/>
    </row>
    <row r="699" spans="1:47" s="2" customFormat="1" ht="24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4"/>
    </row>
    <row r="700" spans="1:47" s="2" customFormat="1" ht="24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4"/>
    </row>
    <row r="701" spans="1:47" s="2" customFormat="1" ht="24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4"/>
    </row>
    <row r="702" spans="1:47" s="2" customFormat="1" ht="24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4"/>
    </row>
    <row r="703" spans="1:47" s="2" customFormat="1" ht="24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4"/>
    </row>
    <row r="704" spans="1:47" s="2" customFormat="1" ht="24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4"/>
    </row>
    <row r="705" spans="1:47" s="2" customFormat="1" ht="24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4"/>
    </row>
    <row r="706" spans="1:47" s="2" customFormat="1" ht="24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4"/>
    </row>
    <row r="707" spans="1:47" s="2" customFormat="1" ht="24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4"/>
    </row>
    <row r="708" spans="1:47" s="2" customFormat="1" ht="24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4"/>
    </row>
    <row r="709" spans="1:47" s="2" customFormat="1" ht="24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4"/>
    </row>
    <row r="710" spans="1:47" s="2" customFormat="1" ht="24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4"/>
    </row>
    <row r="711" spans="1:47" s="2" customFormat="1" ht="24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4"/>
    </row>
    <row r="712" spans="1:47" s="2" customFormat="1" ht="24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4"/>
    </row>
    <row r="713" spans="1:47" s="2" customFormat="1" ht="24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4"/>
    </row>
    <row r="714" spans="1:47" s="2" customFormat="1" ht="24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4"/>
    </row>
    <row r="715" spans="1:47" s="2" customFormat="1" ht="24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4"/>
    </row>
    <row r="716" spans="1:47" s="2" customFormat="1" ht="24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4"/>
    </row>
    <row r="717" spans="1:47" s="2" customFormat="1" ht="24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4"/>
    </row>
    <row r="718" spans="1:47" s="2" customFormat="1" ht="24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4"/>
    </row>
    <row r="719" spans="1:47" s="2" customFormat="1" ht="24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4"/>
    </row>
    <row r="720" spans="1:47" s="2" customFormat="1" ht="24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4"/>
    </row>
    <row r="721" spans="1:47" s="2" customFormat="1" ht="24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4"/>
    </row>
    <row r="722" spans="1:47" s="2" customFormat="1" ht="24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4"/>
    </row>
    <row r="723" spans="1:47" s="2" customFormat="1" ht="24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4"/>
    </row>
    <row r="724" spans="1:47" s="2" customFormat="1" ht="24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4"/>
    </row>
    <row r="725" spans="1:47" s="2" customFormat="1" ht="24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4"/>
    </row>
    <row r="726" spans="1:47" s="2" customFormat="1" ht="24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4"/>
    </row>
    <row r="727" spans="1:47" s="2" customFormat="1" ht="24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4"/>
    </row>
    <row r="728" spans="1:47" s="2" customFormat="1" ht="24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4"/>
    </row>
    <row r="729" spans="1:47" s="2" customFormat="1" ht="24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4"/>
    </row>
    <row r="730" spans="1:47" s="2" customFormat="1" ht="24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4"/>
    </row>
    <row r="731" spans="1:47" s="2" customFormat="1" ht="24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4"/>
    </row>
    <row r="732" spans="1:47" s="2" customFormat="1" ht="24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4"/>
    </row>
    <row r="733" spans="1:47" s="2" customFormat="1" ht="24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4"/>
    </row>
    <row r="734" spans="1:47" s="2" customFormat="1" ht="24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4"/>
    </row>
    <row r="735" spans="1:47" s="2" customFormat="1" ht="24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4"/>
    </row>
    <row r="736" spans="1:47" s="2" customFormat="1" ht="24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4"/>
    </row>
    <row r="737" spans="1:47" s="2" customFormat="1" ht="24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4"/>
    </row>
    <row r="738" spans="1:47" s="2" customFormat="1" ht="24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4"/>
    </row>
    <row r="739" spans="1:47" s="2" customFormat="1" ht="24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4"/>
    </row>
    <row r="740" spans="1:47" s="2" customFormat="1" ht="24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4"/>
    </row>
    <row r="741" spans="1:47" s="2" customFormat="1" ht="24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4"/>
    </row>
    <row r="742" spans="1:47" s="2" customFormat="1" ht="24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4"/>
    </row>
    <row r="743" spans="1:47" s="2" customFormat="1" ht="24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4"/>
    </row>
    <row r="744" spans="1:47" s="2" customFormat="1" ht="24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4"/>
    </row>
    <row r="745" spans="1:47" s="2" customFormat="1" ht="24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4"/>
    </row>
    <row r="746" spans="1:47" s="2" customFormat="1" ht="24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4"/>
    </row>
    <row r="747" spans="1:47" s="2" customFormat="1" ht="24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4"/>
    </row>
    <row r="748" spans="1:47" s="2" customFormat="1" ht="24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4"/>
    </row>
    <row r="749" spans="1:47" s="2" customFormat="1" ht="24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4"/>
    </row>
    <row r="750" spans="1:47" s="2" customFormat="1" ht="24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4"/>
    </row>
    <row r="751" spans="1:47" s="2" customFormat="1" ht="24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4"/>
    </row>
    <row r="752" spans="1:47" s="2" customFormat="1" ht="24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4"/>
    </row>
    <row r="753" spans="1:47" s="2" customFormat="1" ht="24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4"/>
    </row>
    <row r="754" spans="1:47" s="2" customFormat="1" ht="24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4"/>
    </row>
    <row r="755" spans="1:47" s="2" customFormat="1" ht="24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4"/>
    </row>
    <row r="756" spans="1:47" s="2" customFormat="1" ht="24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4"/>
    </row>
    <row r="757" spans="1:47" s="2" customFormat="1" ht="24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4"/>
    </row>
    <row r="758" spans="1:47" s="2" customFormat="1" ht="24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4"/>
    </row>
    <row r="759" spans="1:47" s="2" customFormat="1" ht="24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4"/>
    </row>
    <row r="760" spans="1:47" s="2" customFormat="1" ht="24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4"/>
    </row>
    <row r="761" spans="1:47" s="2" customFormat="1" ht="24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4"/>
    </row>
    <row r="762" spans="1:47" s="2" customFormat="1" ht="24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4"/>
    </row>
    <row r="763" spans="1:47" s="2" customFormat="1" ht="24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4"/>
    </row>
    <row r="764" spans="1:47" s="2" customFormat="1" ht="24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4"/>
    </row>
    <row r="765" spans="1:47" s="2" customFormat="1" ht="24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4"/>
    </row>
    <row r="766" spans="1:47" s="2" customFormat="1" ht="24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4"/>
    </row>
    <row r="767" spans="1:47" s="2" customFormat="1" ht="24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4"/>
    </row>
    <row r="768" spans="1:47" s="2" customFormat="1" ht="24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4"/>
    </row>
    <row r="769" spans="1:47" s="2" customFormat="1" ht="24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4"/>
    </row>
    <row r="770" spans="1:47" s="2" customFormat="1" ht="24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4"/>
    </row>
    <row r="771" spans="1:47" s="2" customFormat="1" ht="24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4"/>
    </row>
    <row r="772" spans="1:47" s="2" customFormat="1" ht="24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4"/>
    </row>
    <row r="773" spans="1:47" s="2" customFormat="1" ht="24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4"/>
    </row>
    <row r="774" spans="1:47" s="2" customFormat="1" ht="24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4"/>
    </row>
    <row r="775" spans="1:47" s="2" customFormat="1" ht="24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4"/>
    </row>
    <row r="776" spans="1:47" s="2" customFormat="1" ht="24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4"/>
    </row>
    <row r="777" spans="1:47" s="2" customFormat="1" ht="24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4"/>
    </row>
    <row r="778" spans="1:47" s="2" customFormat="1" ht="24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4"/>
    </row>
    <row r="779" spans="1:47" s="2" customFormat="1" ht="24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4"/>
    </row>
    <row r="780" spans="1:47" s="2" customFormat="1" ht="24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4"/>
    </row>
    <row r="781" spans="1:47" s="2" customFormat="1" ht="24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4"/>
    </row>
    <row r="782" spans="1:47" s="2" customFormat="1" ht="24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4"/>
    </row>
    <row r="783" spans="1:47" s="2" customFormat="1" ht="24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4"/>
    </row>
    <row r="784" spans="1:47" s="2" customFormat="1" ht="24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4"/>
    </row>
    <row r="785" spans="1:47" s="2" customFormat="1" ht="24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4"/>
    </row>
    <row r="786" spans="1:47" s="2" customFormat="1" ht="24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4"/>
    </row>
    <row r="787" spans="1:47" s="2" customFormat="1" ht="24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4"/>
    </row>
    <row r="788" spans="1:47" s="2" customFormat="1" ht="24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4"/>
    </row>
    <row r="789" spans="1:47" s="2" customFormat="1" ht="24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4"/>
    </row>
    <row r="790" spans="1:47" s="2" customFormat="1" ht="24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4"/>
    </row>
    <row r="791" spans="1:47" s="2" customFormat="1" ht="24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4"/>
    </row>
    <row r="792" spans="1:47" s="2" customFormat="1" ht="24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4"/>
    </row>
    <row r="793" spans="1:47" s="2" customFormat="1" ht="24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4"/>
    </row>
    <row r="794" spans="1:47" s="2" customFormat="1" ht="24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4"/>
    </row>
    <row r="795" spans="1:47" s="2" customFormat="1" ht="24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4"/>
    </row>
    <row r="796" spans="1:47" s="2" customFormat="1" ht="24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4"/>
    </row>
    <row r="797" spans="1:47" s="2" customFormat="1" ht="24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4"/>
    </row>
    <row r="798" spans="1:47" s="2" customFormat="1" ht="24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4"/>
    </row>
    <row r="799" spans="1:47" s="2" customFormat="1" ht="24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4"/>
    </row>
    <row r="800" spans="1:47" s="2" customFormat="1" ht="24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4"/>
    </row>
    <row r="801" spans="1:47" s="2" customFormat="1" ht="24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4"/>
    </row>
    <row r="802" spans="1:47" s="2" customFormat="1" ht="24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4"/>
    </row>
    <row r="803" spans="1:47" s="2" customFormat="1" ht="24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4"/>
    </row>
    <row r="804" spans="1:47" s="2" customFormat="1" ht="24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4"/>
    </row>
    <row r="805" spans="1:47" s="2" customFormat="1" ht="24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4"/>
    </row>
    <row r="806" spans="1:47" s="2" customFormat="1" ht="24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4"/>
    </row>
    <row r="807" spans="1:47" s="2" customFormat="1" ht="24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4"/>
    </row>
    <row r="808" spans="1:47" s="2" customFormat="1" ht="24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4"/>
    </row>
    <row r="809" spans="1:47" s="2" customFormat="1" ht="24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4"/>
    </row>
    <row r="810" spans="1:47" s="2" customFormat="1" ht="24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4"/>
    </row>
    <row r="811" spans="1:47" s="2" customFormat="1" ht="24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4"/>
    </row>
    <row r="812" spans="1:47" s="2" customFormat="1" ht="24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4"/>
    </row>
    <row r="813" spans="1:47" s="2" customFormat="1" ht="24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4"/>
    </row>
    <row r="814" spans="1:47" s="2" customFormat="1" ht="24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4"/>
    </row>
    <row r="815" spans="1:47" s="2" customFormat="1" ht="24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4"/>
    </row>
    <row r="816" spans="1:47" s="2" customFormat="1" ht="24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4"/>
    </row>
    <row r="817" spans="1:47" s="2" customFormat="1" ht="24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4"/>
    </row>
    <row r="818" spans="1:47" s="2" customFormat="1" ht="24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4"/>
    </row>
    <row r="819" spans="1:47" s="2" customFormat="1" ht="24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4"/>
    </row>
    <row r="820" spans="1:47" s="2" customFormat="1" ht="24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4"/>
    </row>
    <row r="821" spans="1:47" s="2" customFormat="1" ht="24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4"/>
    </row>
    <row r="822" spans="1:47" s="2" customFormat="1" ht="24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4"/>
    </row>
    <row r="823" spans="1:47" s="2" customFormat="1" ht="24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4"/>
    </row>
    <row r="824" spans="1:47" s="2" customFormat="1" ht="24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4"/>
    </row>
    <row r="825" spans="1:47" s="2" customFormat="1" ht="24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4"/>
    </row>
    <row r="826" spans="1:47" s="2" customFormat="1" ht="24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4"/>
    </row>
    <row r="827" spans="1:47" s="2" customFormat="1" ht="24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4"/>
    </row>
    <row r="828" spans="1:47" s="2" customFormat="1" ht="24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4"/>
    </row>
    <row r="829" spans="1:47" s="2" customFormat="1" ht="24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4"/>
    </row>
    <row r="830" spans="1:47" s="2" customFormat="1" ht="24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4"/>
    </row>
    <row r="831" spans="1:47" s="2" customFormat="1" ht="24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4"/>
    </row>
    <row r="832" spans="1:47" s="2" customFormat="1" ht="24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4"/>
    </row>
    <row r="833" spans="1:47" s="2" customFormat="1" ht="24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4"/>
    </row>
    <row r="834" spans="1:47" s="2" customFormat="1" ht="24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4"/>
    </row>
    <row r="835" spans="1:47" s="2" customFormat="1" ht="24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4"/>
    </row>
    <row r="836" spans="1:47" s="2" customFormat="1" ht="24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4"/>
    </row>
    <row r="837" spans="1:47" s="2" customFormat="1" ht="24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4"/>
    </row>
    <row r="838" spans="1:47" s="2" customFormat="1" ht="24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4"/>
    </row>
    <row r="839" spans="1:47" s="2" customFormat="1" ht="24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4"/>
    </row>
    <row r="840" spans="1:47" s="2" customFormat="1" ht="24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4"/>
    </row>
    <row r="841" spans="1:47" s="2" customFormat="1" ht="24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4"/>
    </row>
    <row r="842" spans="1:47" s="2" customFormat="1" ht="24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4"/>
    </row>
    <row r="843" spans="1:47" s="2" customFormat="1" ht="24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4"/>
    </row>
    <row r="844" spans="1:47" s="2" customFormat="1" ht="24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4"/>
    </row>
    <row r="845" spans="1:47" s="2" customFormat="1" ht="24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4"/>
    </row>
    <row r="846" spans="1:47" s="2" customFormat="1" ht="24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4"/>
    </row>
    <row r="847" spans="1:47" s="2" customFormat="1" ht="24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4"/>
    </row>
    <row r="848" spans="1:47" s="2" customFormat="1" ht="24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4"/>
    </row>
    <row r="849" spans="1:47" s="2" customFormat="1" ht="24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4"/>
    </row>
    <row r="850" spans="1:47" s="2" customFormat="1" ht="24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4"/>
    </row>
    <row r="851" spans="1:47" s="2" customFormat="1" ht="24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4"/>
    </row>
    <row r="852" spans="1:47" s="2" customFormat="1" ht="24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4"/>
    </row>
    <row r="853" spans="1:47" s="2" customFormat="1" ht="24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4"/>
    </row>
    <row r="854" spans="1:47" s="2" customFormat="1" ht="24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4"/>
    </row>
    <row r="855" spans="1:47" s="2" customFormat="1" ht="24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4"/>
    </row>
    <row r="856" spans="1:47" s="2" customFormat="1" ht="24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4"/>
    </row>
    <row r="857" spans="1:47" s="2" customFormat="1" ht="24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4"/>
    </row>
    <row r="858" spans="1:47" s="2" customFormat="1" ht="24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4"/>
    </row>
    <row r="859" spans="1:47" s="2" customFormat="1" ht="24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4"/>
    </row>
    <row r="860" spans="1:47" s="2" customFormat="1" ht="24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4"/>
    </row>
    <row r="861" spans="1:47" s="2" customFormat="1" ht="24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4"/>
    </row>
    <row r="862" spans="1:47" s="2" customFormat="1" ht="24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4"/>
    </row>
    <row r="863" spans="1:47" s="2" customFormat="1" ht="24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4"/>
    </row>
    <row r="864" spans="1:47" s="2" customFormat="1" ht="24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4"/>
    </row>
    <row r="865" spans="1:47" s="2" customFormat="1" ht="24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4"/>
    </row>
    <row r="866" spans="1:47" s="2" customFormat="1" ht="24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4"/>
    </row>
    <row r="867" spans="1:47" s="2" customFormat="1" ht="24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4"/>
    </row>
    <row r="868" spans="1:47" s="2" customFormat="1" ht="24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4"/>
    </row>
    <row r="869" spans="1:47" s="2" customFormat="1" ht="24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4"/>
    </row>
    <row r="870" spans="1:47" s="2" customFormat="1" ht="24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4"/>
    </row>
    <row r="871" spans="1:47" s="2" customFormat="1" ht="24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4"/>
    </row>
    <row r="872" spans="1:47" s="2" customFormat="1" ht="24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4"/>
    </row>
    <row r="873" spans="1:47" s="2" customFormat="1" ht="24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4"/>
    </row>
    <row r="874" spans="1:47" s="2" customFormat="1" ht="24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4"/>
    </row>
    <row r="875" spans="1:47" s="2" customFormat="1" ht="24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4"/>
    </row>
    <row r="876" spans="1:47" s="2" customFormat="1" ht="24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4"/>
    </row>
    <row r="877" spans="1:47" s="2" customFormat="1" ht="24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4"/>
    </row>
    <row r="878" spans="1:47" s="2" customFormat="1" ht="24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4"/>
    </row>
    <row r="879" spans="1:47" s="2" customFormat="1" ht="24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4"/>
    </row>
    <row r="880" spans="1:47" s="2" customFormat="1" ht="24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4"/>
    </row>
    <row r="881" spans="1:47" s="2" customFormat="1" ht="24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4"/>
    </row>
    <row r="882" spans="1:47" s="2" customFormat="1" ht="24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4"/>
    </row>
    <row r="883" spans="1:47" s="2" customFormat="1" ht="24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4"/>
    </row>
    <row r="884" spans="1:47" s="2" customFormat="1" ht="24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4"/>
    </row>
    <row r="885" spans="1:47" s="2" customFormat="1" ht="24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4"/>
    </row>
    <row r="886" spans="1:47" s="2" customFormat="1" ht="24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4"/>
    </row>
    <row r="887" spans="1:47" s="2" customFormat="1" ht="24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4"/>
    </row>
    <row r="888" spans="1:47" s="2" customFormat="1" ht="24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4"/>
    </row>
    <row r="889" spans="1:47" s="2" customFormat="1" ht="24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4"/>
    </row>
    <row r="890" spans="1:47" s="2" customFormat="1" ht="24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4"/>
    </row>
    <row r="891" spans="1:47" s="2" customFormat="1" ht="24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4"/>
    </row>
    <row r="892" spans="1:47" s="2" customFormat="1" ht="24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4"/>
    </row>
    <row r="893" spans="1:47" s="2" customFormat="1" ht="24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4"/>
    </row>
    <row r="894" spans="1:47" s="2" customFormat="1" ht="24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4"/>
    </row>
    <row r="895" spans="1:47" s="2" customFormat="1" ht="24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4"/>
    </row>
    <row r="896" spans="1:47" s="2" customFormat="1" ht="24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4"/>
    </row>
    <row r="897" spans="1:47" s="2" customFormat="1" ht="24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4"/>
    </row>
    <row r="898" spans="1:47" s="2" customFormat="1" ht="24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4"/>
    </row>
    <row r="899" spans="1:47" s="2" customFormat="1" ht="24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4"/>
    </row>
    <row r="900" spans="1:47" s="2" customFormat="1" ht="24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4"/>
    </row>
    <row r="901" spans="1:47" s="2" customFormat="1" ht="24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4"/>
    </row>
    <row r="902" spans="1:47" s="2" customFormat="1" ht="24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4"/>
    </row>
    <row r="903" spans="1:47" s="2" customFormat="1" ht="24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4"/>
    </row>
    <row r="904" spans="1:47" s="2" customFormat="1" ht="24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4"/>
    </row>
    <row r="905" spans="1:47" s="2" customFormat="1" ht="24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4"/>
    </row>
    <row r="906" spans="1:47" s="2" customFormat="1" ht="24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4"/>
    </row>
    <row r="907" spans="1:47" s="2" customFormat="1" ht="24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4"/>
    </row>
    <row r="908" spans="1:47" s="2" customFormat="1" ht="24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4"/>
    </row>
    <row r="909" spans="1:47" s="2" customFormat="1" ht="24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4"/>
    </row>
    <row r="910" spans="1:47" s="2" customFormat="1" ht="24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4"/>
    </row>
    <row r="911" spans="1:47" s="2" customFormat="1" ht="24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4"/>
    </row>
    <row r="912" spans="1:47" s="2" customFormat="1" ht="24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4"/>
    </row>
    <row r="913" spans="1:47" s="2" customFormat="1" ht="24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4"/>
    </row>
    <row r="914" spans="1:47" s="2" customFormat="1" ht="24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4"/>
    </row>
    <row r="915" spans="1:47" s="2" customFormat="1" ht="24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4"/>
    </row>
    <row r="916" spans="1:47" s="2" customFormat="1" ht="24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4"/>
    </row>
    <row r="917" spans="1:47" s="2" customFormat="1" ht="24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4"/>
    </row>
    <row r="918" spans="1:47" s="2" customFormat="1" ht="24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4"/>
    </row>
    <row r="919" spans="1:47" s="2" customFormat="1" ht="24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4"/>
    </row>
    <row r="920" spans="1:47" s="2" customFormat="1" ht="24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4"/>
    </row>
    <row r="921" spans="1:47" s="2" customFormat="1" ht="24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4"/>
    </row>
    <row r="922" spans="1:47" s="2" customFormat="1" ht="24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4"/>
    </row>
    <row r="923" spans="1:47" s="2" customFormat="1" ht="24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4"/>
    </row>
    <row r="924" spans="1:47" s="2" customFormat="1" ht="24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4"/>
    </row>
    <row r="925" spans="1:47" s="2" customFormat="1" ht="24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4"/>
    </row>
    <row r="926" spans="1:47" s="2" customFormat="1" ht="24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4"/>
    </row>
    <row r="927" spans="1:47" s="2" customFormat="1" ht="24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4"/>
    </row>
    <row r="928" spans="1:47" s="2" customFormat="1" ht="24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4"/>
    </row>
    <row r="929" spans="1:47" s="2" customFormat="1" ht="24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4"/>
    </row>
    <row r="930" spans="1:47" s="2" customFormat="1" ht="24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4"/>
    </row>
    <row r="931" spans="1:47" s="2" customFormat="1" ht="24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4"/>
    </row>
    <row r="932" spans="1:47" s="2" customFormat="1" ht="24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4"/>
    </row>
    <row r="933" spans="1:47" s="2" customFormat="1" ht="24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4"/>
    </row>
    <row r="934" spans="1:47" s="2" customFormat="1" ht="24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4"/>
    </row>
    <row r="935" spans="1:47" s="2" customFormat="1" ht="24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4"/>
    </row>
    <row r="936" spans="1:47" s="2" customFormat="1" ht="24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4"/>
    </row>
    <row r="937" spans="1:47" s="2" customFormat="1" ht="24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4"/>
    </row>
    <row r="938" spans="1:47" s="2" customFormat="1" ht="24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4"/>
    </row>
    <row r="939" spans="1:47" s="2" customFormat="1" ht="24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4"/>
    </row>
    <row r="940" spans="1:47" s="2" customFormat="1" ht="24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4"/>
    </row>
    <row r="941" spans="1:47" s="2" customFormat="1" ht="24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4"/>
    </row>
    <row r="942" spans="1:47" s="2" customFormat="1" ht="24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4"/>
    </row>
    <row r="943" spans="1:47" s="2" customFormat="1" ht="24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4"/>
    </row>
    <row r="944" spans="1:47" s="2" customFormat="1" ht="24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4"/>
    </row>
    <row r="945" spans="1:47" s="2" customFormat="1" ht="24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4"/>
    </row>
    <row r="946" spans="1:47" s="2" customFormat="1" ht="24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4"/>
    </row>
    <row r="947" spans="1:47" s="2" customFormat="1" ht="24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4"/>
    </row>
    <row r="948" spans="1:47" s="2" customFormat="1" ht="24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4"/>
    </row>
    <row r="949" spans="1:47" s="2" customFormat="1" ht="24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4"/>
    </row>
    <row r="950" spans="1:47" s="2" customFormat="1" ht="24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4"/>
    </row>
    <row r="951" spans="1:47" s="2" customFormat="1" ht="24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4"/>
    </row>
    <row r="952" spans="1:47" s="2" customFormat="1" ht="24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4"/>
    </row>
    <row r="953" spans="1:47" s="2" customFormat="1" ht="24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4"/>
    </row>
    <row r="954" spans="1:47" s="2" customFormat="1" ht="24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4"/>
    </row>
    <row r="955" spans="1:47" s="2" customFormat="1" ht="24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4"/>
    </row>
    <row r="956" spans="1:47" s="2" customFormat="1" ht="24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4"/>
    </row>
    <row r="957" spans="1:47" s="2" customFormat="1" ht="24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4"/>
    </row>
    <row r="958" spans="1:47" s="2" customFormat="1" ht="24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4"/>
    </row>
    <row r="959" spans="1:47" s="2" customFormat="1" ht="24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4"/>
    </row>
    <row r="960" spans="1:47" s="2" customFormat="1" ht="24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4"/>
    </row>
    <row r="961" spans="1:47" s="2" customFormat="1" ht="24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4"/>
    </row>
    <row r="962" spans="1:47" s="2" customFormat="1" ht="24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4"/>
    </row>
    <row r="963" spans="1:47" s="2" customFormat="1" ht="24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4"/>
    </row>
    <row r="964" spans="1:47" s="2" customFormat="1" ht="24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4"/>
    </row>
    <row r="965" spans="1:47" s="2" customFormat="1" ht="24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4"/>
    </row>
    <row r="966" spans="1:47" s="2" customFormat="1" ht="24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4"/>
    </row>
    <row r="967" spans="1:47" s="2" customFormat="1" ht="24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4"/>
    </row>
    <row r="968" spans="1:47" s="2" customFormat="1" ht="24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4"/>
    </row>
    <row r="969" spans="1:47" s="2" customFormat="1" ht="24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4"/>
    </row>
    <row r="970" spans="1:47" s="2" customFormat="1" ht="24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4"/>
    </row>
    <row r="971" spans="1:47" s="2" customFormat="1" ht="24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4"/>
    </row>
    <row r="972" spans="1:47" s="2" customFormat="1" ht="24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4"/>
    </row>
    <row r="973" spans="1:47" s="2" customFormat="1" ht="24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4"/>
    </row>
    <row r="974" spans="1:47" s="2" customFormat="1" ht="24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4"/>
    </row>
    <row r="975" spans="1:47" s="2" customFormat="1" ht="24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4"/>
    </row>
    <row r="976" spans="1:47" s="2" customFormat="1" ht="24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4"/>
    </row>
    <row r="977" spans="1:47" s="2" customFormat="1" ht="24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4"/>
    </row>
    <row r="978" spans="1:47" s="2" customFormat="1" ht="24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4"/>
    </row>
    <row r="979" spans="1:47" s="2" customFormat="1" ht="24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4"/>
    </row>
    <row r="980" spans="1:47" s="2" customFormat="1" ht="24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4"/>
    </row>
    <row r="981" spans="1:47" s="2" customFormat="1" ht="24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4"/>
    </row>
    <row r="982" spans="1:47" s="2" customFormat="1" ht="24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4"/>
    </row>
    <row r="983" spans="1:47" s="2" customFormat="1" ht="24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4"/>
    </row>
    <row r="984" spans="1:47" s="2" customFormat="1" ht="24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4"/>
    </row>
    <row r="985" spans="1:47" s="2" customFormat="1" ht="24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4"/>
    </row>
    <row r="986" spans="1:47" s="2" customFormat="1" ht="24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4"/>
    </row>
    <row r="987" spans="1:47" s="2" customFormat="1" ht="24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4"/>
    </row>
    <row r="988" spans="1:47" s="2" customFormat="1" ht="24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4"/>
    </row>
    <row r="989" spans="1:47" s="2" customFormat="1" ht="24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4"/>
    </row>
    <row r="990" spans="1:47" s="2" customFormat="1" ht="24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4"/>
    </row>
    <row r="991" spans="1:47" s="2" customFormat="1" ht="24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4"/>
    </row>
    <row r="992" spans="1:47" s="2" customFormat="1" ht="24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4"/>
    </row>
    <row r="993" spans="1:47" s="2" customFormat="1" ht="24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4"/>
    </row>
    <row r="994" spans="1:47" s="2" customFormat="1" ht="24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4"/>
    </row>
    <row r="995" spans="1:47" s="2" customFormat="1" ht="24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4"/>
    </row>
    <row r="996" spans="1:47" s="2" customFormat="1" ht="24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4"/>
    </row>
    <row r="997" spans="1:47" s="2" customFormat="1" ht="24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4"/>
    </row>
    <row r="998" spans="1:47" s="2" customFormat="1" ht="24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4"/>
    </row>
    <row r="999" spans="1:47" s="2" customFormat="1" ht="24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4"/>
    </row>
    <row r="1000" spans="1:47" s="2" customFormat="1" ht="24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4"/>
    </row>
    <row r="1001" spans="1:47" s="2" customFormat="1" ht="24">
      <c r="A1001" s="6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4"/>
    </row>
    <row r="1002" spans="1:47" s="2" customFormat="1" ht="24">
      <c r="A1002" s="6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4"/>
    </row>
    <row r="1003" spans="1:47" s="2" customFormat="1" ht="24">
      <c r="A1003" s="6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4"/>
    </row>
    <row r="1004" spans="1:47" s="2" customFormat="1" ht="24">
      <c r="A1004" s="6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4"/>
    </row>
    <row r="1005" spans="1:47" s="2" customFormat="1" ht="24">
      <c r="A1005" s="6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4"/>
    </row>
    <row r="1006" spans="1:47" s="2" customFormat="1" ht="24">
      <c r="A1006" s="6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4"/>
    </row>
    <row r="1007" spans="1:47" s="2" customFormat="1" ht="24">
      <c r="A1007" s="6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4"/>
    </row>
    <row r="1008" spans="1:47" s="2" customFormat="1" ht="24">
      <c r="A1008" s="6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4"/>
    </row>
    <row r="1009" spans="1:47" s="2" customFormat="1" ht="24">
      <c r="A1009" s="6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4"/>
    </row>
    <row r="1010" spans="1:47" s="2" customFormat="1" ht="24">
      <c r="A1010" s="6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4"/>
    </row>
    <row r="1011" spans="1:47" s="2" customFormat="1" ht="24">
      <c r="A1011" s="6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4"/>
    </row>
    <row r="1012" spans="1:47" s="2" customFormat="1" ht="24">
      <c r="A1012" s="6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4"/>
    </row>
    <row r="1013" spans="1:47" s="2" customFormat="1" ht="24">
      <c r="A1013" s="6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4"/>
    </row>
    <row r="1014" spans="1:47" s="2" customFormat="1" ht="24">
      <c r="A1014" s="6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4"/>
    </row>
    <row r="1015" spans="1:47" s="2" customFormat="1" ht="24">
      <c r="A1015" s="6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4"/>
    </row>
    <row r="1016" spans="1:47" s="2" customFormat="1" ht="24">
      <c r="A1016" s="6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4"/>
    </row>
    <row r="1017" spans="1:47" s="2" customFormat="1" ht="24">
      <c r="A1017" s="6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4"/>
    </row>
    <row r="1018" spans="1:47" s="2" customFormat="1" ht="24">
      <c r="A1018" s="6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4"/>
    </row>
    <row r="1019" spans="1:47" s="2" customFormat="1" ht="24">
      <c r="A1019" s="6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4"/>
    </row>
    <row r="1020" spans="1:47" s="2" customFormat="1" ht="24">
      <c r="A1020" s="6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4"/>
    </row>
    <row r="1021" spans="1:47" s="2" customFormat="1" ht="24">
      <c r="A1021" s="6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4"/>
    </row>
    <row r="1022" spans="1:47" s="2" customFormat="1" ht="24">
      <c r="A1022" s="6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4"/>
    </row>
    <row r="1023" spans="1:47" s="2" customFormat="1" ht="24">
      <c r="A1023" s="6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4"/>
    </row>
    <row r="1024" spans="1:47" s="2" customFormat="1" ht="24">
      <c r="A1024" s="6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4"/>
    </row>
    <row r="1025" spans="1:47" s="2" customFormat="1" ht="24">
      <c r="A1025" s="6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4"/>
    </row>
    <row r="1026" spans="1:47" s="2" customFormat="1" ht="24">
      <c r="A1026" s="6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4"/>
    </row>
    <row r="1027" spans="1:47" s="2" customFormat="1" ht="24">
      <c r="A1027" s="6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4"/>
    </row>
    <row r="1028" spans="1:47" s="2" customFormat="1" ht="24">
      <c r="A1028" s="6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4"/>
    </row>
    <row r="1029" spans="1:47" s="2" customFormat="1" ht="24">
      <c r="A1029" s="6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4"/>
    </row>
    <row r="1030" spans="1:47" s="2" customFormat="1" ht="24">
      <c r="A1030" s="6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4"/>
    </row>
    <row r="1031" spans="1:47" s="2" customFormat="1" ht="24">
      <c r="A1031" s="6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4"/>
    </row>
    <row r="1032" spans="1:47" s="2" customFormat="1" ht="24">
      <c r="A1032" s="6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4"/>
    </row>
    <row r="1033" spans="1:47" s="2" customFormat="1" ht="24">
      <c r="A1033" s="6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4"/>
    </row>
    <row r="1034" spans="1:47" s="2" customFormat="1" ht="24">
      <c r="A1034" s="6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4"/>
    </row>
    <row r="1035" spans="1:47" s="2" customFormat="1" ht="24">
      <c r="A1035" s="6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4"/>
    </row>
    <row r="1036" spans="1:47" s="2" customFormat="1" ht="24">
      <c r="A1036" s="6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4"/>
    </row>
    <row r="1037" spans="1:47" s="2" customFormat="1" ht="24">
      <c r="A1037" s="6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4"/>
    </row>
    <row r="1038" spans="1:47" s="2" customFormat="1" ht="24">
      <c r="A1038" s="6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4"/>
    </row>
    <row r="1039" spans="1:47" s="2" customFormat="1" ht="24">
      <c r="A1039" s="6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4"/>
    </row>
    <row r="1040" spans="1:47" s="2" customFormat="1" ht="24">
      <c r="A1040" s="6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4"/>
    </row>
    <row r="1041" spans="1:47" s="2" customFormat="1" ht="24">
      <c r="A1041" s="6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4"/>
    </row>
    <row r="1042" spans="1:47" s="2" customFormat="1" ht="24">
      <c r="A1042" s="6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4"/>
    </row>
    <row r="1043" spans="1:47" s="2" customFormat="1" ht="24">
      <c r="A1043" s="6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4"/>
    </row>
    <row r="1044" spans="1:47" s="2" customFormat="1" ht="24">
      <c r="A1044" s="6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4"/>
    </row>
    <row r="1045" spans="1:47" s="2" customFormat="1" ht="24">
      <c r="A1045" s="6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4"/>
    </row>
    <row r="1046" spans="1:47" s="2" customFormat="1" ht="24">
      <c r="A1046" s="6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4"/>
    </row>
    <row r="1047" spans="1:47" s="2" customFormat="1" ht="24">
      <c r="A1047" s="6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4"/>
    </row>
    <row r="1048" spans="1:47" s="2" customFormat="1" ht="24">
      <c r="A1048" s="6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4"/>
    </row>
    <row r="1049" spans="1:47" s="2" customFormat="1" ht="24">
      <c r="A1049" s="6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4"/>
    </row>
    <row r="1050" spans="1:47" s="2" customFormat="1" ht="24">
      <c r="A1050" s="6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4"/>
    </row>
    <row r="1051" spans="1:47" s="2" customFormat="1" ht="24">
      <c r="A1051" s="6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4"/>
    </row>
    <row r="1052" spans="1:47" s="2" customFormat="1" ht="24">
      <c r="A1052" s="6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4"/>
    </row>
    <row r="1053" spans="1:47" s="2" customFormat="1" ht="24">
      <c r="A1053" s="6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4"/>
    </row>
    <row r="1054" spans="1:47" s="2" customFormat="1" ht="24">
      <c r="A1054" s="6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4"/>
    </row>
    <row r="1055" spans="1:47" s="2" customFormat="1" ht="24">
      <c r="A1055" s="6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4"/>
    </row>
    <row r="1056" spans="1:47" s="2" customFormat="1" ht="24">
      <c r="A1056" s="6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4"/>
    </row>
    <row r="1057" spans="1:47" s="2" customFormat="1" ht="24">
      <c r="A1057" s="6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4"/>
    </row>
    <row r="1058" spans="1:47" s="2" customFormat="1" ht="24">
      <c r="A1058" s="6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4"/>
    </row>
    <row r="1059" spans="1:47" s="2" customFormat="1" ht="24">
      <c r="A1059" s="6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4"/>
    </row>
    <row r="1060" spans="1:47" s="2" customFormat="1" ht="24">
      <c r="A1060" s="6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4"/>
    </row>
    <row r="1061" spans="1:47" s="2" customFormat="1" ht="24">
      <c r="A1061" s="6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4"/>
    </row>
    <row r="1062" spans="1:47" s="2" customFormat="1" ht="24">
      <c r="A1062" s="6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4"/>
    </row>
    <row r="1063" spans="1:47" s="2" customFormat="1" ht="24">
      <c r="A1063" s="6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4"/>
    </row>
    <row r="1064" spans="1:47" s="2" customFormat="1" ht="24">
      <c r="A1064" s="6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4"/>
    </row>
    <row r="1065" spans="1:47" s="2" customFormat="1" ht="24">
      <c r="A1065" s="6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4"/>
    </row>
    <row r="1066" spans="1:47" s="2" customFormat="1" ht="24">
      <c r="A1066" s="6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4"/>
    </row>
    <row r="1067" spans="1:47" s="2" customFormat="1" ht="24">
      <c r="A1067" s="6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4"/>
    </row>
    <row r="1068" spans="1:47" s="2" customFormat="1" ht="24">
      <c r="A1068" s="6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4"/>
    </row>
    <row r="1069" spans="1:47" s="2" customFormat="1" ht="24">
      <c r="A1069" s="6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4"/>
    </row>
    <row r="1070" spans="1:47" s="2" customFormat="1" ht="24">
      <c r="A1070" s="6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4"/>
    </row>
    <row r="1071" spans="1:47" s="2" customFormat="1" ht="24">
      <c r="A1071" s="6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4"/>
    </row>
    <row r="1072" spans="1:47" s="2" customFormat="1" ht="24">
      <c r="A1072" s="6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4"/>
    </row>
    <row r="1073" spans="1:47" s="2" customFormat="1" ht="24">
      <c r="A1073" s="6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4"/>
    </row>
    <row r="1074" spans="1:47" s="2" customFormat="1" ht="24">
      <c r="A1074" s="6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4"/>
    </row>
    <row r="1075" spans="1:47" s="2" customFormat="1" ht="24">
      <c r="A1075" s="6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4"/>
    </row>
    <row r="1076" spans="1:47" s="2" customFormat="1" ht="24">
      <c r="A1076" s="6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4"/>
    </row>
    <row r="1077" spans="1:47" s="2" customFormat="1" ht="24">
      <c r="A1077" s="6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4"/>
    </row>
    <row r="1078" spans="1:47" s="2" customFormat="1" ht="24">
      <c r="A1078" s="6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4"/>
    </row>
    <row r="1079" spans="1:47" s="2" customFormat="1" ht="24">
      <c r="A1079" s="6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4"/>
    </row>
    <row r="1080" spans="1:47" s="2" customFormat="1" ht="24">
      <c r="A1080" s="6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4"/>
    </row>
    <row r="1081" spans="1:47" s="2" customFormat="1" ht="24">
      <c r="A1081" s="6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4"/>
    </row>
    <row r="1082" spans="1:47" s="2" customFormat="1" ht="24">
      <c r="A1082" s="6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4"/>
    </row>
    <row r="1083" spans="1:47" s="2" customFormat="1" ht="24">
      <c r="A1083" s="6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4"/>
    </row>
    <row r="1084" spans="1:47" s="2" customFormat="1" ht="24">
      <c r="A1084" s="6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4"/>
    </row>
    <row r="1085" spans="1:47" s="2" customFormat="1" ht="24">
      <c r="A1085" s="6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4"/>
    </row>
    <row r="1086" spans="1:47" s="2" customFormat="1" ht="24">
      <c r="A1086" s="6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4"/>
    </row>
    <row r="1087" spans="1:47" s="2" customFormat="1" ht="24">
      <c r="A1087" s="6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4"/>
    </row>
    <row r="1088" spans="1:47" s="2" customFormat="1" ht="24">
      <c r="A1088" s="6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4"/>
    </row>
    <row r="1089" spans="1:47" s="2" customFormat="1" ht="24">
      <c r="A1089" s="6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4"/>
    </row>
    <row r="1090" spans="1:47" s="2" customFormat="1" ht="24">
      <c r="A1090" s="6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4"/>
    </row>
    <row r="1091" spans="1:47" s="2" customFormat="1" ht="24">
      <c r="A1091" s="6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4"/>
    </row>
    <row r="1092" spans="1:47" s="2" customFormat="1" ht="24">
      <c r="A1092" s="6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4"/>
    </row>
    <row r="1093" spans="1:47" s="2" customFormat="1" ht="24">
      <c r="A1093" s="6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4"/>
    </row>
    <row r="1094" spans="1:47" s="2" customFormat="1" ht="24">
      <c r="A1094" s="6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4"/>
    </row>
    <row r="1095" spans="1:47" s="2" customFormat="1" ht="24">
      <c r="A1095" s="6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4"/>
    </row>
    <row r="1096" spans="1:47" s="2" customFormat="1" ht="24">
      <c r="A1096" s="6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4"/>
    </row>
    <row r="1097" spans="1:47" s="2" customFormat="1" ht="24">
      <c r="A1097" s="6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4"/>
    </row>
    <row r="1098" spans="1:47" s="2" customFormat="1" ht="24">
      <c r="A1098" s="6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4"/>
    </row>
    <row r="1099" spans="1:47" s="2" customFormat="1" ht="24">
      <c r="A1099" s="6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4"/>
    </row>
    <row r="1100" spans="1:47" s="2" customFormat="1" ht="24">
      <c r="A1100" s="6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4"/>
    </row>
    <row r="1101" spans="1:47" s="2" customFormat="1" ht="24">
      <c r="A1101" s="6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4"/>
    </row>
    <row r="1102" spans="1:47" s="2" customFormat="1" ht="24">
      <c r="A1102" s="6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4"/>
    </row>
    <row r="1103" spans="1:47" s="2" customFormat="1" ht="24">
      <c r="A1103" s="6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4"/>
    </row>
    <row r="1104" spans="1:47" s="2" customFormat="1" ht="24">
      <c r="A1104" s="6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4"/>
    </row>
    <row r="1105" spans="1:47" s="2" customFormat="1" ht="24">
      <c r="A1105" s="6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4"/>
    </row>
    <row r="1106" spans="1:47" s="2" customFormat="1" ht="24">
      <c r="A1106" s="6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4"/>
    </row>
    <row r="1107" spans="1:47" s="2" customFormat="1" ht="24">
      <c r="A1107" s="6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4"/>
    </row>
    <row r="1108" spans="1:47" s="2" customFormat="1" ht="24">
      <c r="A1108" s="6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4"/>
    </row>
    <row r="1109" spans="1:47" s="2" customFormat="1" ht="24">
      <c r="A1109" s="6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4"/>
    </row>
    <row r="1110" spans="1:47" s="2" customFormat="1" ht="24">
      <c r="A1110" s="6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4"/>
    </row>
    <row r="1111" spans="1:47" s="2" customFormat="1" ht="24">
      <c r="A1111" s="6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4"/>
    </row>
    <row r="1112" spans="1:47" s="2" customFormat="1" ht="24">
      <c r="A1112" s="6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4"/>
    </row>
    <row r="1113" spans="1:47" s="2" customFormat="1" ht="24">
      <c r="A1113" s="6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4"/>
    </row>
    <row r="1114" spans="1:47" s="2" customFormat="1" ht="24">
      <c r="A1114" s="6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4"/>
    </row>
    <row r="1115" spans="1:47" s="2" customFormat="1" ht="24">
      <c r="A1115" s="6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4"/>
    </row>
    <row r="1116" spans="1:47" s="2" customFormat="1" ht="24">
      <c r="A1116" s="6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4"/>
    </row>
    <row r="1117" spans="1:47" s="2" customFormat="1" ht="24">
      <c r="A1117" s="6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4"/>
    </row>
    <row r="1118" spans="1:47" s="2" customFormat="1" ht="24">
      <c r="A1118" s="6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4"/>
    </row>
    <row r="1119" spans="1:47" s="2" customFormat="1" ht="24">
      <c r="A1119" s="6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4"/>
    </row>
    <row r="1120" spans="1:47" s="2" customFormat="1" ht="24">
      <c r="A1120" s="6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4"/>
    </row>
    <row r="1121" spans="1:47" s="2" customFormat="1" ht="24">
      <c r="A1121" s="6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4"/>
    </row>
    <row r="1122" spans="1:47" s="2" customFormat="1" ht="24">
      <c r="A1122" s="6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4"/>
    </row>
    <row r="1123" spans="1:47" s="2" customFormat="1" ht="24">
      <c r="A1123" s="6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4"/>
    </row>
    <row r="1124" spans="1:47" s="2" customFormat="1" ht="24">
      <c r="A1124" s="6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4"/>
    </row>
    <row r="1125" spans="1:47" s="2" customFormat="1" ht="24">
      <c r="A1125" s="6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4"/>
    </row>
    <row r="1126" spans="1:47" s="2" customFormat="1" ht="24">
      <c r="A1126" s="6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4"/>
    </row>
    <row r="1127" spans="1:47" s="2" customFormat="1" ht="24">
      <c r="A1127" s="6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4"/>
    </row>
    <row r="1128" spans="1:47" s="2" customFormat="1" ht="24">
      <c r="A1128" s="6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4"/>
    </row>
    <row r="1129" spans="1:47" s="2" customFormat="1" ht="24">
      <c r="A1129" s="6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4"/>
    </row>
    <row r="1130" spans="1:47" s="2" customFormat="1" ht="24">
      <c r="A1130" s="6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4"/>
    </row>
    <row r="1131" spans="1:47" s="2" customFormat="1" ht="24">
      <c r="A1131" s="6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4"/>
    </row>
    <row r="1132" spans="1:47" s="2" customFormat="1" ht="24">
      <c r="A1132" s="6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4"/>
    </row>
    <row r="1133" spans="1:47" s="2" customFormat="1" ht="24">
      <c r="A1133" s="6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4"/>
    </row>
    <row r="1134" spans="1:47" s="2" customFormat="1" ht="24">
      <c r="A1134" s="6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4"/>
    </row>
    <row r="1135" spans="1:47" s="2" customFormat="1" ht="24">
      <c r="A1135" s="6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4"/>
    </row>
    <row r="1136" spans="1:47" s="2" customFormat="1" ht="24">
      <c r="A1136" s="6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4"/>
    </row>
    <row r="1137" spans="1:47" s="2" customFormat="1" ht="24">
      <c r="A1137" s="6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4"/>
    </row>
    <row r="1138" spans="1:47" s="2" customFormat="1" ht="24">
      <c r="A1138" s="6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4"/>
    </row>
    <row r="1139" spans="1:47" s="2" customFormat="1" ht="24">
      <c r="A1139" s="6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4"/>
    </row>
    <row r="1140" spans="1:47" s="2" customFormat="1" ht="24">
      <c r="A1140" s="6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4"/>
    </row>
    <row r="1141" spans="1:47" s="2" customFormat="1" ht="24">
      <c r="A1141" s="6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4"/>
    </row>
    <row r="1142" spans="1:47" s="2" customFormat="1" ht="24">
      <c r="A1142" s="6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4"/>
    </row>
    <row r="1143" spans="1:47" s="2" customFormat="1" ht="24">
      <c r="A1143" s="6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4"/>
    </row>
    <row r="1144" spans="1:47" s="2" customFormat="1" ht="24">
      <c r="A1144" s="6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4"/>
    </row>
    <row r="1145" spans="1:47" s="2" customFormat="1" ht="24">
      <c r="A1145" s="6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4"/>
    </row>
    <row r="1146" spans="1:47" s="2" customFormat="1" ht="24">
      <c r="A1146" s="6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4"/>
    </row>
    <row r="1147" spans="1:47" s="2" customFormat="1" ht="24">
      <c r="A1147" s="6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4"/>
    </row>
    <row r="1148" spans="1:47" s="2" customFormat="1" ht="24">
      <c r="A1148" s="6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4"/>
    </row>
    <row r="1149" spans="1:47" s="2" customFormat="1" ht="24">
      <c r="A1149" s="6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4"/>
    </row>
    <row r="1150" spans="1:47" s="2" customFormat="1" ht="24">
      <c r="A1150" s="6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4"/>
    </row>
    <row r="1151" spans="1:47" s="2" customFormat="1" ht="24">
      <c r="A1151" s="6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4"/>
    </row>
    <row r="1152" spans="1:47" s="2" customFormat="1" ht="24">
      <c r="A1152" s="6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4"/>
    </row>
    <row r="1153" spans="1:47" s="2" customFormat="1" ht="24">
      <c r="A1153" s="6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4"/>
    </row>
    <row r="1154" spans="1:47" s="2" customFormat="1" ht="24">
      <c r="A1154" s="6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4"/>
    </row>
    <row r="1155" spans="1:47" s="2" customFormat="1" ht="24">
      <c r="A1155" s="6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4"/>
    </row>
    <row r="1156" spans="1:47" s="2" customFormat="1" ht="24">
      <c r="A1156" s="6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4"/>
    </row>
    <row r="1157" spans="1:47" s="2" customFormat="1" ht="24">
      <c r="A1157" s="6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4"/>
    </row>
    <row r="1158" spans="1:47" s="2" customFormat="1" ht="24">
      <c r="A1158" s="6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4"/>
    </row>
    <row r="1159" spans="1:47" s="2" customFormat="1" ht="24">
      <c r="A1159" s="6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4"/>
    </row>
    <row r="1160" spans="1:47" s="2" customFormat="1" ht="24">
      <c r="A1160" s="6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4"/>
    </row>
    <row r="1161" spans="1:47" s="2" customFormat="1" ht="24">
      <c r="A1161" s="6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4"/>
    </row>
    <row r="1162" spans="1:47" s="2" customFormat="1" ht="24">
      <c r="A1162" s="6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4"/>
    </row>
    <row r="1163" spans="1:47" s="2" customFormat="1" ht="24">
      <c r="A1163" s="6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4"/>
    </row>
    <row r="1164" spans="1:47" s="2" customFormat="1" ht="24">
      <c r="A1164" s="6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4"/>
    </row>
    <row r="1165" spans="1:47" s="2" customFormat="1" ht="24">
      <c r="A1165" s="6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4"/>
    </row>
    <row r="1166" spans="1:47" s="2" customFormat="1" ht="24">
      <c r="A1166" s="6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4"/>
    </row>
    <row r="1167" spans="1:47" s="2" customFormat="1" ht="24">
      <c r="A1167" s="6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4"/>
    </row>
    <row r="1168" spans="1:47" s="2" customFormat="1" ht="24">
      <c r="A1168" s="6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4"/>
    </row>
    <row r="1169" spans="1:47" s="2" customFormat="1" ht="24">
      <c r="A1169" s="6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4"/>
    </row>
    <row r="1170" spans="1:47" s="2" customFormat="1" ht="24">
      <c r="A1170" s="6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4"/>
    </row>
    <row r="1171" spans="1:47" s="2" customFormat="1" ht="24">
      <c r="A1171" s="6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4"/>
    </row>
    <row r="1172" spans="1:47" s="2" customFormat="1" ht="24">
      <c r="A1172" s="6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4"/>
    </row>
    <row r="1173" spans="1:47" s="2" customFormat="1" ht="24">
      <c r="A1173" s="6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4"/>
    </row>
    <row r="1174" spans="1:47" s="2" customFormat="1" ht="24">
      <c r="A1174" s="6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4"/>
    </row>
    <row r="1175" spans="1:47" s="2" customFormat="1" ht="24">
      <c r="A1175" s="6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4"/>
    </row>
    <row r="1176" spans="1:47" s="2" customFormat="1" ht="24">
      <c r="A1176" s="6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4"/>
    </row>
    <row r="1177" spans="1:47" s="2" customFormat="1" ht="24">
      <c r="A1177" s="6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4"/>
    </row>
    <row r="1178" spans="1:47" s="2" customFormat="1" ht="24">
      <c r="A1178" s="6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4"/>
    </row>
    <row r="1179" spans="1:47" s="2" customFormat="1" ht="24">
      <c r="A1179" s="6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4"/>
    </row>
    <row r="1180" spans="1:47" s="2" customFormat="1" ht="24">
      <c r="A1180" s="6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4"/>
    </row>
    <row r="1181" spans="1:47" s="2" customFormat="1" ht="24">
      <c r="A1181" s="6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4"/>
    </row>
    <row r="1182" spans="1:47" s="2" customFormat="1" ht="24">
      <c r="A1182" s="6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4"/>
    </row>
    <row r="1183" spans="1:47" s="2" customFormat="1" ht="24">
      <c r="A1183" s="6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4"/>
    </row>
    <row r="1184" spans="1:47" s="2" customFormat="1" ht="24">
      <c r="A1184" s="6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4"/>
    </row>
    <row r="1185" spans="1:47" s="2" customFormat="1" ht="24">
      <c r="A1185" s="6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4"/>
    </row>
    <row r="1186" spans="1:47" s="2" customFormat="1" ht="24">
      <c r="A1186" s="6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4"/>
    </row>
    <row r="1187" spans="1:47" s="2" customFormat="1" ht="24">
      <c r="A1187" s="6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4"/>
    </row>
    <row r="1188" spans="1:47" s="2" customFormat="1" ht="24">
      <c r="A1188" s="6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4"/>
    </row>
    <row r="1189" spans="1:47" s="2" customFormat="1" ht="24">
      <c r="A1189" s="6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4"/>
    </row>
    <row r="1190" spans="1:47" s="2" customFormat="1" ht="24">
      <c r="A1190" s="6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4"/>
    </row>
    <row r="1191" spans="1:47" s="2" customFormat="1" ht="24">
      <c r="A1191" s="6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4"/>
    </row>
    <row r="1192" spans="1:47" s="2" customFormat="1" ht="24">
      <c r="A1192" s="6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4"/>
    </row>
    <row r="1193" spans="1:47" s="2" customFormat="1" ht="24">
      <c r="A1193" s="6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4"/>
    </row>
    <row r="1194" spans="1:47" s="2" customFormat="1" ht="24">
      <c r="A1194" s="6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4"/>
    </row>
    <row r="1195" spans="1:47" s="2" customFormat="1" ht="24">
      <c r="A1195" s="6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4"/>
    </row>
    <row r="1196" spans="1:47" s="2" customFormat="1" ht="24">
      <c r="A1196" s="6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4"/>
    </row>
    <row r="1197" spans="1:47" s="2" customFormat="1" ht="24">
      <c r="A1197" s="6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4"/>
    </row>
    <row r="1198" spans="1:47" s="2" customFormat="1" ht="24">
      <c r="A1198" s="6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4"/>
    </row>
    <row r="1199" spans="1:47" s="2" customFormat="1" ht="24">
      <c r="A1199" s="6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4"/>
    </row>
    <row r="1200" spans="1:47" s="2" customFormat="1" ht="24">
      <c r="A1200" s="6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4"/>
    </row>
    <row r="1201" spans="1:47" s="2" customFormat="1" ht="24">
      <c r="A1201" s="6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4"/>
    </row>
    <row r="1202" spans="1:47" s="2" customFormat="1" ht="24">
      <c r="A1202" s="6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4"/>
    </row>
    <row r="1203" spans="1:47" s="2" customFormat="1" ht="24">
      <c r="A1203" s="6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4"/>
    </row>
    <row r="1204" spans="1:47" s="2" customFormat="1" ht="24">
      <c r="A1204" s="6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4"/>
    </row>
    <row r="1205" spans="1:47" s="2" customFormat="1" ht="24">
      <c r="A1205" s="6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4"/>
    </row>
    <row r="1206" spans="1:47" s="2" customFormat="1" ht="24">
      <c r="A1206" s="6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4"/>
    </row>
    <row r="1207" spans="1:47" s="2" customFormat="1" ht="24">
      <c r="A1207" s="6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4"/>
    </row>
    <row r="1208" spans="1:47" s="2" customFormat="1" ht="24">
      <c r="A1208" s="6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4"/>
    </row>
    <row r="1209" spans="1:47" s="2" customFormat="1" ht="24">
      <c r="A1209" s="6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4"/>
    </row>
    <row r="1210" spans="1:47" s="2" customFormat="1" ht="24">
      <c r="A1210" s="6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4"/>
    </row>
    <row r="1211" spans="1:47" s="2" customFormat="1" ht="24">
      <c r="A1211" s="6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4"/>
    </row>
    <row r="1212" spans="1:47" s="2" customFormat="1" ht="24">
      <c r="A1212" s="6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4"/>
    </row>
    <row r="1213" spans="1:47" s="2" customFormat="1" ht="24">
      <c r="A1213" s="6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4"/>
    </row>
    <row r="1214" spans="1:47" s="2" customFormat="1" ht="24">
      <c r="A1214" s="6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4"/>
    </row>
    <row r="1215" spans="1:47" s="2" customFormat="1" ht="24">
      <c r="A1215" s="6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4"/>
    </row>
    <row r="1216" spans="1:47" s="2" customFormat="1" ht="24">
      <c r="A1216" s="6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4"/>
    </row>
    <row r="1217" spans="1:47" s="2" customFormat="1" ht="24">
      <c r="A1217" s="6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4"/>
    </row>
    <row r="1218" spans="1:47" s="2" customFormat="1" ht="24">
      <c r="A1218" s="6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4"/>
    </row>
    <row r="1219" spans="1:47" s="2" customFormat="1" ht="24">
      <c r="A1219" s="6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4"/>
    </row>
    <row r="1220" spans="1:47" s="2" customFormat="1" ht="24">
      <c r="A1220" s="6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4"/>
    </row>
    <row r="1221" spans="1:47" s="2" customFormat="1" ht="24">
      <c r="A1221" s="6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4"/>
    </row>
    <row r="1222" spans="1:47" s="2" customFormat="1" ht="24">
      <c r="A1222" s="6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4"/>
    </row>
    <row r="1223" spans="1:47" s="2" customFormat="1" ht="24">
      <c r="A1223" s="6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4"/>
    </row>
    <row r="1224" spans="1:47" s="2" customFormat="1" ht="24">
      <c r="A1224" s="6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4"/>
    </row>
    <row r="1225" spans="1:47" s="2" customFormat="1" ht="24">
      <c r="A1225" s="6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4"/>
    </row>
    <row r="1226" spans="1:47" s="2" customFormat="1" ht="24">
      <c r="A1226" s="6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4"/>
    </row>
    <row r="1227" spans="1:47" s="2" customFormat="1" ht="24">
      <c r="A1227" s="6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4"/>
    </row>
    <row r="1228" spans="1:47" s="2" customFormat="1" ht="24">
      <c r="A1228" s="6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4"/>
    </row>
    <row r="1229" spans="1:47" s="2" customFormat="1" ht="24">
      <c r="A1229" s="6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4"/>
    </row>
    <row r="1230" spans="1:47" s="2" customFormat="1" ht="24">
      <c r="A1230" s="6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4"/>
    </row>
    <row r="1231" spans="1:47" s="2" customFormat="1" ht="24">
      <c r="A1231" s="6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4"/>
    </row>
    <row r="1232" spans="1:47" s="2" customFormat="1" ht="24">
      <c r="A1232" s="6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4"/>
    </row>
    <row r="1233" spans="1:47" s="2" customFormat="1" ht="24">
      <c r="A1233" s="6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4"/>
    </row>
    <row r="1234" spans="1:47" s="2" customFormat="1" ht="24">
      <c r="A1234" s="6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4"/>
    </row>
    <row r="1235" spans="1:47" s="2" customFormat="1" ht="24">
      <c r="A1235" s="6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4"/>
    </row>
    <row r="1236" spans="1:47" s="2" customFormat="1" ht="24">
      <c r="A1236" s="6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4"/>
    </row>
    <row r="1237" spans="1:47" s="2" customFormat="1" ht="24">
      <c r="A1237" s="6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4"/>
    </row>
    <row r="1238" spans="1:47" s="2" customFormat="1" ht="24">
      <c r="A1238" s="6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4"/>
    </row>
    <row r="1239" spans="1:47" s="2" customFormat="1" ht="24">
      <c r="A1239" s="6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4"/>
    </row>
    <row r="1240" spans="1:47" s="2" customFormat="1" ht="24">
      <c r="A1240" s="6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4"/>
    </row>
    <row r="1241" spans="1:47" s="2" customFormat="1" ht="24">
      <c r="A1241" s="6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4"/>
    </row>
    <row r="1242" spans="1:47" s="2" customFormat="1" ht="24">
      <c r="A1242" s="6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4"/>
    </row>
    <row r="1243" spans="1:47" s="2" customFormat="1" ht="24">
      <c r="A1243" s="6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4"/>
    </row>
    <row r="1244" spans="1:47" s="2" customFormat="1" ht="24">
      <c r="A1244" s="6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4"/>
    </row>
    <row r="1245" spans="1:47" s="2" customFormat="1" ht="24">
      <c r="A1245" s="6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4"/>
    </row>
    <row r="1246" spans="1:47" s="2" customFormat="1" ht="24">
      <c r="A1246" s="6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4"/>
    </row>
    <row r="1247" spans="1:47" s="2" customFormat="1" ht="24">
      <c r="A1247" s="6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4"/>
    </row>
    <row r="1248" spans="1:47" s="2" customFormat="1" ht="24">
      <c r="A1248" s="6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4"/>
    </row>
    <row r="1249" spans="1:47" s="2" customFormat="1" ht="24">
      <c r="A1249" s="6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4"/>
    </row>
    <row r="1250" spans="1:47" s="2" customFormat="1" ht="24">
      <c r="A1250" s="6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4"/>
    </row>
    <row r="1251" spans="1:47" s="2" customFormat="1" ht="24">
      <c r="A1251" s="6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4"/>
    </row>
    <row r="1252" spans="1:47" s="2" customFormat="1" ht="24">
      <c r="A1252" s="6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4"/>
    </row>
    <row r="1253" spans="1:47" s="2" customFormat="1" ht="24">
      <c r="A1253" s="6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4"/>
    </row>
    <row r="1254" spans="1:47" s="2" customFormat="1" ht="24">
      <c r="A1254" s="6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4"/>
    </row>
    <row r="1255" spans="1:47" s="2" customFormat="1" ht="24">
      <c r="A1255" s="6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4"/>
    </row>
    <row r="1256" spans="1:47" s="2" customFormat="1" ht="24">
      <c r="A1256" s="6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4"/>
    </row>
    <row r="1257" spans="1:47" s="2" customFormat="1" ht="24">
      <c r="A1257" s="6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4"/>
    </row>
    <row r="1258" spans="1:47" s="2" customFormat="1" ht="24">
      <c r="A1258" s="6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4"/>
    </row>
    <row r="1259" spans="1:47" s="2" customFormat="1" ht="24">
      <c r="A1259" s="6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4"/>
    </row>
    <row r="1260" spans="1:47" s="2" customFormat="1" ht="24">
      <c r="A1260" s="6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4"/>
    </row>
    <row r="1261" spans="1:47" s="2" customFormat="1" ht="24">
      <c r="A1261" s="6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4"/>
    </row>
    <row r="1262" spans="1:47" s="2" customFormat="1" ht="24">
      <c r="A1262" s="6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4"/>
    </row>
    <row r="1263" spans="1:47" s="2" customFormat="1" ht="24">
      <c r="A1263" s="6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4"/>
    </row>
    <row r="1264" spans="1:47" s="2" customFormat="1" ht="24">
      <c r="A1264" s="6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4"/>
    </row>
    <row r="1265" spans="1:47" s="2" customFormat="1" ht="24">
      <c r="A1265" s="6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4"/>
    </row>
    <row r="1266" spans="1:47" s="2" customFormat="1" ht="24">
      <c r="A1266" s="6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4"/>
    </row>
    <row r="1267" spans="1:47" s="2" customFormat="1" ht="24">
      <c r="A1267" s="6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4"/>
    </row>
    <row r="1268" spans="1:47" s="2" customFormat="1" ht="24">
      <c r="A1268" s="6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4"/>
    </row>
    <row r="1269" spans="1:47" s="2" customFormat="1" ht="24">
      <c r="A1269" s="6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4"/>
    </row>
    <row r="1270" spans="1:47" s="2" customFormat="1" ht="24">
      <c r="A1270" s="6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4"/>
    </row>
    <row r="1271" spans="1:47" s="2" customFormat="1" ht="24">
      <c r="A1271" s="6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4"/>
    </row>
    <row r="1272" spans="1:47" s="2" customFormat="1" ht="24">
      <c r="A1272" s="6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4"/>
    </row>
    <row r="1273" spans="1:47" s="2" customFormat="1" ht="24">
      <c r="A1273" s="6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4"/>
    </row>
    <row r="1274" spans="1:47" s="2" customFormat="1" ht="24">
      <c r="A1274" s="6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4"/>
    </row>
    <row r="1275" spans="1:47" s="2" customFormat="1" ht="24">
      <c r="A1275" s="6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4"/>
    </row>
    <row r="1276" spans="1:47" s="2" customFormat="1" ht="24">
      <c r="A1276" s="6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4"/>
    </row>
    <row r="1277" spans="1:47" s="2" customFormat="1" ht="24">
      <c r="A1277" s="6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4"/>
    </row>
    <row r="1278" spans="1:47" s="2" customFormat="1" ht="24">
      <c r="A1278" s="6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4"/>
    </row>
    <row r="1279" spans="1:47" s="2" customFormat="1" ht="24">
      <c r="A1279" s="6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4"/>
    </row>
    <row r="1280" spans="1:47" s="2" customFormat="1" ht="24">
      <c r="A1280" s="6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4"/>
    </row>
    <row r="1281" spans="1:47" s="2" customFormat="1" ht="24">
      <c r="A1281" s="6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4"/>
    </row>
    <row r="1282" spans="1:47" s="2" customFormat="1" ht="24">
      <c r="A1282" s="6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4"/>
    </row>
    <row r="1283" spans="1:47" s="2" customFormat="1" ht="24">
      <c r="A1283" s="6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4"/>
    </row>
    <row r="1284" spans="1:47" s="2" customFormat="1" ht="24">
      <c r="A1284" s="6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4"/>
    </row>
    <row r="1285" spans="1:47" s="2" customFormat="1" ht="24">
      <c r="A1285" s="6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4"/>
    </row>
    <row r="1286" spans="1:47" s="2" customFormat="1" ht="24">
      <c r="A1286" s="6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4"/>
    </row>
    <row r="1287" spans="1:47" s="2" customFormat="1" ht="24">
      <c r="A1287" s="6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4"/>
    </row>
    <row r="1288" spans="1:47" s="2" customFormat="1" ht="24">
      <c r="A1288" s="6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4"/>
    </row>
    <row r="1289" spans="1:47" s="2" customFormat="1" ht="24">
      <c r="A1289" s="6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4"/>
    </row>
    <row r="1290" spans="1:47" s="2" customFormat="1" ht="24">
      <c r="A1290" s="6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4"/>
    </row>
    <row r="1291" spans="1:47" s="2" customFormat="1" ht="24">
      <c r="A1291" s="6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4"/>
    </row>
    <row r="1292" spans="1:47" s="2" customFormat="1" ht="24">
      <c r="A1292" s="6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4"/>
    </row>
    <row r="1293" spans="1:47" s="2" customFormat="1" ht="24">
      <c r="A1293" s="6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4"/>
    </row>
    <row r="1294" spans="1:47" s="2" customFormat="1" ht="24">
      <c r="A1294" s="6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4"/>
    </row>
    <row r="1295" spans="1:47" s="2" customFormat="1" ht="24">
      <c r="A1295" s="6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4"/>
    </row>
    <row r="1296" spans="1:47" s="2" customFormat="1" ht="24">
      <c r="A1296" s="6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4"/>
    </row>
    <row r="1297" spans="1:47" s="2" customFormat="1" ht="24">
      <c r="A1297" s="6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4"/>
    </row>
    <row r="1298" spans="1:47" s="2" customFormat="1" ht="24">
      <c r="A1298" s="6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4"/>
    </row>
    <row r="1299" spans="1:47" s="2" customFormat="1" ht="24">
      <c r="A1299" s="6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4"/>
    </row>
    <row r="1300" spans="1:47" s="2" customFormat="1" ht="24">
      <c r="A1300" s="6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4"/>
    </row>
    <row r="1301" spans="1:47" s="2" customFormat="1" ht="24">
      <c r="A1301" s="6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4"/>
    </row>
    <row r="1302" spans="1:47" s="2" customFormat="1" ht="24">
      <c r="A1302" s="6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4"/>
    </row>
    <row r="1303" spans="1:47" s="2" customFormat="1" ht="24">
      <c r="A1303" s="6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4"/>
    </row>
    <row r="1304" spans="1:47" s="2" customFormat="1" ht="24">
      <c r="A1304" s="6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4"/>
    </row>
    <row r="1305" spans="1:47" s="2" customFormat="1" ht="24">
      <c r="A1305" s="6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4"/>
    </row>
    <row r="1306" spans="1:47" s="2" customFormat="1" ht="24">
      <c r="A1306" s="6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4"/>
    </row>
    <row r="1307" spans="1:47" s="2" customFormat="1" ht="24">
      <c r="A1307" s="6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4"/>
    </row>
    <row r="1308" spans="1:47" s="2" customFormat="1" ht="24">
      <c r="A1308" s="6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4"/>
    </row>
    <row r="1309" spans="1:47" s="2" customFormat="1" ht="24">
      <c r="A1309" s="6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4"/>
    </row>
    <row r="1310" spans="1:47" s="2" customFormat="1" ht="24">
      <c r="A1310" s="6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4"/>
    </row>
    <row r="1311" spans="1:47" s="2" customFormat="1" ht="24">
      <c r="A1311" s="6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4"/>
    </row>
    <row r="1312" spans="1:47" s="2" customFormat="1" ht="24">
      <c r="A1312" s="6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4"/>
    </row>
    <row r="1313" spans="1:47" s="2" customFormat="1" ht="24">
      <c r="A1313" s="6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4"/>
    </row>
    <row r="1314" spans="1:47" s="2" customFormat="1" ht="24">
      <c r="A1314" s="6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4"/>
    </row>
    <row r="1315" spans="1:47" s="2" customFormat="1" ht="24">
      <c r="A1315" s="6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4"/>
    </row>
    <row r="1316" spans="1:47" s="2" customFormat="1" ht="24">
      <c r="A1316" s="6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4"/>
    </row>
    <row r="1317" spans="1:47" s="2" customFormat="1" ht="24">
      <c r="A1317" s="6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4"/>
    </row>
    <row r="1318" spans="1:47" s="2" customFormat="1" ht="24">
      <c r="A1318" s="6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4"/>
    </row>
    <row r="1319" spans="1:47" s="2" customFormat="1" ht="24">
      <c r="A1319" s="6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4"/>
    </row>
    <row r="1320" spans="1:47" s="2" customFormat="1" ht="24">
      <c r="A1320" s="6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4"/>
    </row>
    <row r="1321" spans="1:47" s="2" customFormat="1" ht="24">
      <c r="A1321" s="6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4"/>
    </row>
    <row r="1322" spans="1:47" s="2" customFormat="1" ht="24">
      <c r="A1322" s="6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4"/>
    </row>
    <row r="1323" spans="1:47" s="2" customFormat="1" ht="24">
      <c r="A1323" s="6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4"/>
    </row>
    <row r="1324" spans="1:47" s="2" customFormat="1" ht="24">
      <c r="A1324" s="6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4"/>
    </row>
    <row r="1325" spans="1:47" s="2" customFormat="1" ht="24">
      <c r="A1325" s="6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4"/>
    </row>
    <row r="1326" spans="1:47" s="2" customFormat="1" ht="24">
      <c r="A1326" s="6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4"/>
    </row>
    <row r="1327" spans="1:47" s="2" customFormat="1" ht="24">
      <c r="A1327" s="6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4"/>
    </row>
    <row r="1328" spans="1:47" s="2" customFormat="1" ht="24">
      <c r="A1328" s="6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4"/>
    </row>
    <row r="1329" spans="1:47" s="2" customFormat="1" ht="24">
      <c r="A1329" s="6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4"/>
    </row>
    <row r="1330" spans="1:47" s="2" customFormat="1" ht="24">
      <c r="A1330" s="6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4"/>
    </row>
    <row r="1331" spans="1:47" s="2" customFormat="1" ht="24">
      <c r="A1331" s="6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4"/>
    </row>
    <row r="1332" spans="1:47" s="2" customFormat="1" ht="24">
      <c r="A1332" s="6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4"/>
    </row>
    <row r="1333" spans="1:47" s="2" customFormat="1" ht="24">
      <c r="A1333" s="6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4"/>
    </row>
    <row r="1334" spans="1:47" s="2" customFormat="1" ht="24">
      <c r="A1334" s="6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4"/>
    </row>
    <row r="1335" spans="1:47" s="2" customFormat="1" ht="24">
      <c r="A1335" s="6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4"/>
    </row>
    <row r="1336" spans="1:47" s="2" customFormat="1" ht="24">
      <c r="A1336" s="6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4"/>
    </row>
    <row r="1337" spans="1:47" s="2" customFormat="1" ht="24">
      <c r="A1337" s="6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4"/>
    </row>
    <row r="1338" spans="1:47" s="2" customFormat="1" ht="24">
      <c r="A1338" s="6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4"/>
    </row>
    <row r="1339" spans="1:47" s="2" customFormat="1" ht="24">
      <c r="A1339" s="6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4"/>
    </row>
    <row r="1340" spans="1:47" s="2" customFormat="1" ht="24">
      <c r="A1340" s="6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4"/>
    </row>
    <row r="1341" spans="1:47" s="2" customFormat="1" ht="24">
      <c r="A1341" s="6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4"/>
    </row>
    <row r="1342" spans="1:47" s="2" customFormat="1" ht="24">
      <c r="A1342" s="6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4"/>
    </row>
    <row r="1343" spans="1:47" s="2" customFormat="1" ht="24">
      <c r="A1343" s="6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4"/>
    </row>
    <row r="1344" spans="1:47" s="2" customFormat="1" ht="24">
      <c r="A1344" s="6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4"/>
    </row>
    <row r="1345" spans="1:47" s="2" customFormat="1" ht="24">
      <c r="A1345" s="6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4"/>
    </row>
    <row r="1346" spans="1:47" s="2" customFormat="1" ht="24">
      <c r="A1346" s="6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4"/>
    </row>
    <row r="1347" spans="1:47" s="2" customFormat="1" ht="24">
      <c r="A1347" s="6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4"/>
    </row>
    <row r="1348" spans="1:47" s="2" customFormat="1" ht="24">
      <c r="A1348" s="6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4"/>
    </row>
    <row r="1349" spans="1:47" s="2" customFormat="1" ht="24">
      <c r="A1349" s="6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4"/>
    </row>
    <row r="1350" spans="1:47" s="2" customFormat="1" ht="24">
      <c r="A1350" s="6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4"/>
    </row>
    <row r="1351" spans="1:47" s="2" customFormat="1" ht="24">
      <c r="A1351" s="6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4"/>
    </row>
    <row r="1352" spans="1:47" s="2" customFormat="1" ht="24">
      <c r="A1352" s="6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4"/>
    </row>
    <row r="1353" spans="1:47" s="2" customFormat="1" ht="24">
      <c r="A1353" s="6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4"/>
    </row>
    <row r="1354" spans="1:47" s="2" customFormat="1" ht="24">
      <c r="A1354" s="6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4"/>
    </row>
    <row r="1355" spans="1:47" s="2" customFormat="1" ht="24">
      <c r="A1355" s="6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4"/>
    </row>
    <row r="1356" spans="1:47" s="2" customFormat="1" ht="24">
      <c r="A1356" s="6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4"/>
    </row>
    <row r="1357" spans="1:47" s="2" customFormat="1" ht="24">
      <c r="A1357" s="6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4"/>
    </row>
    <row r="1358" spans="1:47" s="2" customFormat="1" ht="24">
      <c r="A1358" s="6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4"/>
    </row>
    <row r="1359" spans="1:47" s="2" customFormat="1" ht="24">
      <c r="A1359" s="6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4"/>
    </row>
    <row r="1360" spans="1:47" s="2" customFormat="1" ht="24">
      <c r="A1360" s="6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4"/>
    </row>
    <row r="1361" spans="1:47" s="2" customFormat="1" ht="24">
      <c r="A1361" s="6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4"/>
    </row>
    <row r="1362" spans="1:47" s="2" customFormat="1" ht="24">
      <c r="A1362" s="6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4"/>
    </row>
    <row r="1363" spans="1:47" s="2" customFormat="1" ht="24">
      <c r="A1363" s="6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4"/>
    </row>
    <row r="1364" spans="1:47" s="2" customFormat="1" ht="24">
      <c r="A1364" s="6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4"/>
    </row>
    <row r="1365" spans="1:47" s="2" customFormat="1" ht="24">
      <c r="A1365" s="6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4"/>
    </row>
    <row r="1366" spans="1:47" s="2" customFormat="1" ht="24">
      <c r="A1366" s="6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4"/>
    </row>
    <row r="1367" spans="1:47" s="2" customFormat="1" ht="24">
      <c r="A1367" s="6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4"/>
    </row>
    <row r="1368" spans="1:47" s="2" customFormat="1" ht="24">
      <c r="A1368" s="6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4"/>
    </row>
    <row r="1369" spans="1:47" s="2" customFormat="1" ht="24">
      <c r="A1369" s="6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4"/>
    </row>
    <row r="1370" spans="1:47" s="2" customFormat="1" ht="24">
      <c r="A1370" s="6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4"/>
    </row>
    <row r="1371" spans="1:47" s="2" customFormat="1" ht="24">
      <c r="A1371" s="6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4"/>
    </row>
    <row r="1372" spans="1:47" s="2" customFormat="1" ht="24">
      <c r="A1372" s="6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4"/>
    </row>
    <row r="1373" spans="1:47" s="2" customFormat="1" ht="24">
      <c r="A1373" s="6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4"/>
    </row>
    <row r="1374" spans="1:47" s="2" customFormat="1" ht="24">
      <c r="A1374" s="6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4"/>
    </row>
    <row r="1375" spans="1:47" s="2" customFormat="1" ht="24">
      <c r="A1375" s="6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4"/>
    </row>
    <row r="1376" spans="1:47" s="2" customFormat="1" ht="24">
      <c r="A1376" s="6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4"/>
    </row>
    <row r="1377" spans="1:47" s="2" customFormat="1" ht="24">
      <c r="A1377" s="6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4"/>
    </row>
    <row r="1378" spans="1:47" s="2" customFormat="1" ht="24">
      <c r="A1378" s="6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4"/>
    </row>
    <row r="1379" spans="1:47" s="2" customFormat="1" ht="24">
      <c r="A1379" s="6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4"/>
    </row>
    <row r="1380" spans="1:47" s="2" customFormat="1" ht="24">
      <c r="A1380" s="6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4"/>
    </row>
    <row r="1381" spans="1:47" s="2" customFormat="1" ht="24">
      <c r="A1381" s="6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4"/>
    </row>
    <row r="1382" spans="1:47" s="2" customFormat="1" ht="24">
      <c r="A1382" s="6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4"/>
    </row>
    <row r="1383" spans="1:47" s="2" customFormat="1" ht="24">
      <c r="A1383" s="6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4"/>
    </row>
    <row r="1384" spans="1:47" s="2" customFormat="1" ht="24">
      <c r="A1384" s="6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4"/>
    </row>
    <row r="1385" spans="1:47" s="2" customFormat="1" ht="24">
      <c r="A1385" s="6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4"/>
    </row>
    <row r="1386" spans="1:47" s="2" customFormat="1" ht="24">
      <c r="A1386" s="6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4"/>
    </row>
    <row r="1387" spans="1:47" s="2" customFormat="1" ht="24">
      <c r="A1387" s="6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4"/>
    </row>
    <row r="1388" spans="1:47" s="2" customFormat="1" ht="24">
      <c r="A1388" s="6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4"/>
    </row>
    <row r="1389" spans="1:47" s="2" customFormat="1" ht="24">
      <c r="A1389" s="6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4"/>
    </row>
    <row r="1390" spans="1:47" s="2" customFormat="1" ht="24">
      <c r="A1390" s="6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4"/>
    </row>
    <row r="1391" spans="1:47" s="2" customFormat="1" ht="24">
      <c r="A1391" s="6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4"/>
    </row>
    <row r="1392" spans="1:47" s="2" customFormat="1" ht="24">
      <c r="A1392" s="6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4"/>
    </row>
    <row r="1393" spans="1:47" s="2" customFormat="1" ht="24">
      <c r="A1393" s="6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4"/>
    </row>
    <row r="1394" spans="1:47" s="2" customFormat="1" ht="24">
      <c r="A1394" s="6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4"/>
    </row>
    <row r="1395" spans="1:47" s="2" customFormat="1" ht="24">
      <c r="A1395" s="6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4"/>
    </row>
    <row r="1396" spans="1:47" s="2" customFormat="1" ht="24">
      <c r="A1396" s="6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4"/>
    </row>
    <row r="1397" spans="1:47" s="2" customFormat="1" ht="24">
      <c r="A1397" s="6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4"/>
    </row>
    <row r="1398" spans="1:47" s="2" customFormat="1" ht="24">
      <c r="A1398" s="6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4"/>
    </row>
    <row r="1399" spans="1:47" s="2" customFormat="1" ht="24">
      <c r="A1399" s="6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4"/>
    </row>
    <row r="1400" spans="1:47" s="2" customFormat="1" ht="24">
      <c r="A1400" s="6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4"/>
    </row>
    <row r="1401" spans="1:47" s="2" customFormat="1" ht="24">
      <c r="A1401" s="6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4"/>
    </row>
    <row r="1402" spans="1:47" s="2" customFormat="1" ht="24">
      <c r="A1402" s="6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4"/>
    </row>
    <row r="1403" spans="1:47" s="2" customFormat="1" ht="24">
      <c r="A1403" s="6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4"/>
    </row>
    <row r="1404" spans="1:47" s="2" customFormat="1" ht="24">
      <c r="A1404" s="6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4"/>
    </row>
    <row r="1405" spans="1:47" s="2" customFormat="1" ht="24">
      <c r="A1405" s="6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4"/>
    </row>
    <row r="1406" spans="1:47" s="2" customFormat="1" ht="24">
      <c r="A1406" s="6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4"/>
    </row>
    <row r="1407" spans="1:47" s="2" customFormat="1" ht="24">
      <c r="A1407" s="6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4"/>
    </row>
    <row r="1408" spans="1:47" s="2" customFormat="1" ht="24">
      <c r="A1408" s="6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4"/>
    </row>
    <row r="1409" spans="1:47" s="2" customFormat="1" ht="24">
      <c r="A1409" s="6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4"/>
    </row>
    <row r="1410" spans="1:47" s="2" customFormat="1" ht="24">
      <c r="A1410" s="6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4"/>
    </row>
    <row r="1411" spans="1:47" s="2" customFormat="1" ht="24">
      <c r="A1411" s="6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4"/>
    </row>
    <row r="1412" spans="1:47" s="2" customFormat="1" ht="24">
      <c r="A1412" s="6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4"/>
    </row>
    <row r="1413" spans="1:47" s="2" customFormat="1" ht="24">
      <c r="A1413" s="6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4"/>
    </row>
    <row r="1414" spans="1:47" s="2" customFormat="1" ht="24">
      <c r="A1414" s="6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4"/>
    </row>
    <row r="1415" spans="1:47" s="2" customFormat="1" ht="24">
      <c r="A1415" s="6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4"/>
    </row>
    <row r="1416" spans="1:47" s="2" customFormat="1" ht="24">
      <c r="A1416" s="6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4"/>
    </row>
    <row r="1417" spans="1:47" s="2" customFormat="1" ht="24">
      <c r="A1417" s="6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4"/>
    </row>
    <row r="1418" spans="1:47" s="2" customFormat="1" ht="24">
      <c r="A1418" s="6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4"/>
    </row>
    <row r="1419" spans="1:47" s="2" customFormat="1" ht="24">
      <c r="A1419" s="6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4"/>
    </row>
    <row r="1420" spans="1:47" s="2" customFormat="1" ht="24">
      <c r="A1420" s="6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4"/>
    </row>
    <row r="1421" spans="1:47" s="2" customFormat="1" ht="24">
      <c r="A1421" s="6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4"/>
    </row>
    <row r="1422" spans="1:47" s="2" customFormat="1" ht="24">
      <c r="A1422" s="6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4"/>
    </row>
    <row r="1423" spans="1:47" s="2" customFormat="1" ht="24">
      <c r="A1423" s="6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4"/>
    </row>
    <row r="1424" spans="1:47" s="2" customFormat="1" ht="24">
      <c r="A1424" s="6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4"/>
    </row>
    <row r="1425" spans="1:47" s="2" customFormat="1" ht="24">
      <c r="A1425" s="6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4"/>
    </row>
    <row r="1426" spans="1:47" s="2" customFormat="1" ht="24">
      <c r="A1426" s="6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4"/>
    </row>
    <row r="1427" spans="1:47" s="2" customFormat="1" ht="24">
      <c r="A1427" s="6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4"/>
    </row>
    <row r="1428" spans="1:47" s="2" customFormat="1" ht="24">
      <c r="A1428" s="6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4"/>
    </row>
    <row r="1429" spans="1:47" s="2" customFormat="1" ht="24">
      <c r="A1429" s="6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4"/>
    </row>
    <row r="1430" spans="1:47" s="2" customFormat="1" ht="24">
      <c r="A1430" s="6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4"/>
    </row>
    <row r="1431" spans="1:47" s="2" customFormat="1" ht="24">
      <c r="A1431" s="6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4"/>
    </row>
    <row r="1432" spans="1:47" s="2" customFormat="1" ht="24">
      <c r="A1432" s="6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4"/>
    </row>
    <row r="1433" spans="1:47" s="2" customFormat="1" ht="24">
      <c r="A1433" s="6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4"/>
    </row>
    <row r="1434" spans="1:47" s="2" customFormat="1" ht="24">
      <c r="A1434" s="6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4"/>
    </row>
    <row r="1435" spans="1:47" s="2" customFormat="1" ht="24">
      <c r="A1435" s="6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4"/>
    </row>
    <row r="1436" spans="1:47" s="2" customFormat="1" ht="24">
      <c r="A1436" s="6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4"/>
    </row>
    <row r="1437" spans="1:47" s="2" customFormat="1" ht="24">
      <c r="A1437" s="6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4"/>
    </row>
    <row r="1438" spans="1:47" s="2" customFormat="1" ht="24">
      <c r="A1438" s="6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4"/>
    </row>
    <row r="1439" spans="1:47" s="2" customFormat="1" ht="24">
      <c r="A1439" s="6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4"/>
    </row>
    <row r="1440" spans="1:47" s="2" customFormat="1" ht="24">
      <c r="A1440" s="6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4"/>
    </row>
    <row r="1441" spans="1:47" s="2" customFormat="1" ht="24">
      <c r="A1441" s="6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4"/>
    </row>
    <row r="1442" spans="1:47" s="2" customFormat="1" ht="24">
      <c r="A1442" s="6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4"/>
    </row>
    <row r="1443" spans="1:47" s="2" customFormat="1" ht="24">
      <c r="A1443" s="6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4"/>
    </row>
    <row r="1444" spans="1:47" s="2" customFormat="1" ht="24">
      <c r="A1444" s="6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4"/>
    </row>
    <row r="1445" spans="1:47" s="2" customFormat="1" ht="24">
      <c r="A1445" s="6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4"/>
    </row>
    <row r="1446" spans="1:47" s="2" customFormat="1" ht="24">
      <c r="A1446" s="6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4"/>
    </row>
    <row r="1447" spans="1:47" s="2" customFormat="1" ht="24">
      <c r="A1447" s="6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4"/>
    </row>
    <row r="1448" spans="1:47" s="2" customFormat="1" ht="24">
      <c r="A1448" s="6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4"/>
    </row>
    <row r="1449" spans="1:47" s="2" customFormat="1" ht="24">
      <c r="A1449" s="6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4"/>
    </row>
    <row r="1450" spans="1:47" s="2" customFormat="1" ht="24">
      <c r="A1450" s="6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4"/>
    </row>
    <row r="1451" spans="1:47" s="2" customFormat="1" ht="24">
      <c r="A1451" s="6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4"/>
    </row>
    <row r="1452" spans="1:47" s="2" customFormat="1" ht="24">
      <c r="A1452" s="6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4"/>
    </row>
    <row r="1453" spans="1:47" s="2" customFormat="1" ht="24">
      <c r="A1453" s="6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4"/>
    </row>
    <row r="1454" spans="1:47" s="2" customFormat="1" ht="24">
      <c r="A1454" s="6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4"/>
    </row>
    <row r="1455" spans="1:47" s="2" customFormat="1" ht="24">
      <c r="A1455" s="6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4"/>
    </row>
    <row r="1456" spans="1:47" s="2" customFormat="1" ht="24">
      <c r="A1456" s="6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4"/>
    </row>
    <row r="1457" spans="1:47" s="2" customFormat="1" ht="24">
      <c r="A1457" s="6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4"/>
    </row>
    <row r="1458" spans="1:47" s="2" customFormat="1" ht="24">
      <c r="A1458" s="6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4"/>
    </row>
    <row r="1459" spans="1:47" s="2" customFormat="1" ht="24">
      <c r="A1459" s="6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4"/>
    </row>
    <row r="1460" spans="1:47" s="2" customFormat="1" ht="24">
      <c r="A1460" s="6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4"/>
    </row>
    <row r="1461" spans="1:47" s="2" customFormat="1" ht="24">
      <c r="A1461" s="6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4"/>
    </row>
    <row r="1462" spans="1:47" s="2" customFormat="1" ht="24">
      <c r="A1462" s="6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4"/>
    </row>
    <row r="1463" spans="1:47" s="2" customFormat="1" ht="24">
      <c r="A1463" s="6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4"/>
    </row>
    <row r="1464" spans="1:47" s="2" customFormat="1" ht="24">
      <c r="A1464" s="6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4"/>
    </row>
    <row r="1465" spans="1:47" s="2" customFormat="1" ht="24">
      <c r="A1465" s="6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4"/>
    </row>
    <row r="1466" spans="1:47" s="2" customFormat="1" ht="24">
      <c r="A1466" s="6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4"/>
    </row>
    <row r="1467" spans="1:47" s="2" customFormat="1" ht="24">
      <c r="A1467" s="6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4"/>
    </row>
    <row r="1468" spans="1:47" s="2" customFormat="1" ht="24">
      <c r="A1468" s="6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4"/>
    </row>
    <row r="1469" spans="1:47" s="2" customFormat="1" ht="24">
      <c r="A1469" s="6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4"/>
    </row>
    <row r="1470" spans="1:47" s="2" customFormat="1" ht="24">
      <c r="A1470" s="6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4"/>
    </row>
    <row r="1471" spans="1:47" s="2" customFormat="1" ht="24">
      <c r="A1471" s="6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4"/>
    </row>
    <row r="1472" spans="1:47" s="2" customFormat="1" ht="24">
      <c r="A1472" s="6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4"/>
    </row>
    <row r="1473" spans="1:47" s="2" customFormat="1" ht="24">
      <c r="A1473" s="6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4"/>
    </row>
    <row r="1474" spans="1:47" s="2" customFormat="1" ht="24">
      <c r="A1474" s="6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4"/>
    </row>
    <row r="1475" spans="1:47" s="2" customFormat="1" ht="24">
      <c r="A1475" s="6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4"/>
    </row>
    <row r="1476" spans="1:47" s="2" customFormat="1" ht="24">
      <c r="A1476" s="6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4"/>
    </row>
    <row r="1477" spans="1:47" s="2" customFormat="1" ht="24">
      <c r="A1477" s="6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4"/>
    </row>
    <row r="1478" spans="1:47" s="2" customFormat="1" ht="24">
      <c r="A1478" s="6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4"/>
    </row>
    <row r="1479" spans="1:47" s="2" customFormat="1" ht="24">
      <c r="A1479" s="6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4"/>
    </row>
    <row r="1480" spans="1:47" s="2" customFormat="1" ht="24">
      <c r="A1480" s="6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4"/>
    </row>
    <row r="1481" spans="1:47" s="2" customFormat="1" ht="24">
      <c r="A1481" s="6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4"/>
    </row>
    <row r="1482" spans="1:47" s="2" customFormat="1" ht="24">
      <c r="A1482" s="6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4"/>
    </row>
    <row r="1483" spans="1:47" s="2" customFormat="1" ht="24">
      <c r="A1483" s="6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4"/>
    </row>
    <row r="1484" spans="1:47" s="2" customFormat="1" ht="24">
      <c r="A1484" s="6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4"/>
    </row>
    <row r="1485" spans="1:47" s="2" customFormat="1" ht="24">
      <c r="A1485" s="6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4"/>
    </row>
    <row r="1486" spans="1:47" s="2" customFormat="1" ht="24">
      <c r="A1486" s="6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4"/>
    </row>
    <row r="1487" spans="1:47" s="2" customFormat="1" ht="24">
      <c r="A1487" s="6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4"/>
    </row>
    <row r="1488" spans="1:47" s="2" customFormat="1" ht="24">
      <c r="A1488" s="6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4"/>
    </row>
    <row r="1489" spans="1:47" s="2" customFormat="1" ht="24">
      <c r="A1489" s="6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4"/>
    </row>
    <row r="1490" spans="1:47" s="2" customFormat="1" ht="24">
      <c r="A1490" s="6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4"/>
    </row>
    <row r="1491" spans="1:47" s="2" customFormat="1" ht="24">
      <c r="A1491" s="6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4"/>
    </row>
    <row r="1492" spans="1:47" s="2" customFormat="1" ht="24">
      <c r="A1492" s="6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4"/>
    </row>
    <row r="1493" spans="1:47" s="2" customFormat="1" ht="24">
      <c r="A1493" s="6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4"/>
    </row>
    <row r="1494" spans="1:47" s="2" customFormat="1" ht="24">
      <c r="A1494" s="6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4"/>
    </row>
    <row r="1495" spans="1:47" s="2" customFormat="1" ht="24">
      <c r="A1495" s="6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4"/>
    </row>
    <row r="1496" spans="1:47" s="2" customFormat="1" ht="24">
      <c r="A1496" s="6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4"/>
    </row>
    <row r="1497" spans="1:47" s="2" customFormat="1" ht="24">
      <c r="A1497" s="6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4"/>
    </row>
    <row r="1498" spans="1:47" s="2" customFormat="1" ht="24">
      <c r="A1498" s="6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4"/>
    </row>
    <row r="1499" spans="1:47" s="2" customFormat="1" ht="24">
      <c r="A1499" s="6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4"/>
    </row>
    <row r="1500" spans="1:47" s="2" customFormat="1" ht="24">
      <c r="A1500" s="6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4"/>
    </row>
    <row r="1501" spans="1:47" s="2" customFormat="1" ht="24">
      <c r="A1501" s="6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4"/>
    </row>
    <row r="1502" spans="1:47" s="2" customFormat="1" ht="24">
      <c r="A1502" s="6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4"/>
    </row>
    <row r="1503" spans="1:47" s="2" customFormat="1" ht="24">
      <c r="A1503" s="6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4"/>
    </row>
    <row r="1504" spans="1:47" s="2" customFormat="1" ht="24">
      <c r="A1504" s="6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4"/>
    </row>
    <row r="1505" spans="1:47" s="2" customFormat="1" ht="24">
      <c r="A1505" s="6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4"/>
    </row>
    <row r="1506" spans="1:47" s="2" customFormat="1" ht="24">
      <c r="A1506" s="6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4"/>
    </row>
    <row r="1507" spans="1:47" s="2" customFormat="1" ht="24">
      <c r="A1507" s="6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4"/>
    </row>
    <row r="1508" spans="1:47" s="2" customFormat="1" ht="24">
      <c r="A1508" s="6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4"/>
    </row>
    <row r="1509" spans="1:47" s="2" customFormat="1" ht="24">
      <c r="A1509" s="6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4"/>
    </row>
    <row r="1510" spans="1:47" s="2" customFormat="1" ht="24">
      <c r="A1510" s="6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4"/>
    </row>
    <row r="1511" spans="1:47" s="2" customFormat="1" ht="24">
      <c r="A1511" s="6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4"/>
    </row>
    <row r="1512" spans="1:47" s="2" customFormat="1" ht="24">
      <c r="A1512" s="6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4"/>
    </row>
    <row r="1513" spans="1:47" s="2" customFormat="1" ht="24">
      <c r="A1513" s="6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4"/>
    </row>
    <row r="1514" spans="1:47" s="2" customFormat="1" ht="24">
      <c r="A1514" s="6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4"/>
    </row>
    <row r="1515" spans="1:47" s="2" customFormat="1" ht="24">
      <c r="A1515" s="6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4"/>
    </row>
    <row r="1516" spans="1:47" s="2" customFormat="1" ht="24">
      <c r="A1516" s="6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4"/>
    </row>
    <row r="1517" spans="1:47" s="2" customFormat="1" ht="24">
      <c r="A1517" s="6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4"/>
    </row>
    <row r="1518" spans="1:47" s="2" customFormat="1" ht="24">
      <c r="A1518" s="6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4"/>
    </row>
    <row r="1519" spans="1:47" s="2" customFormat="1" ht="24">
      <c r="A1519" s="6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4"/>
    </row>
    <row r="1520" spans="1:47" s="2" customFormat="1" ht="24">
      <c r="A1520" s="6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4"/>
    </row>
    <row r="1521" spans="1:47" s="2" customFormat="1" ht="24">
      <c r="A1521" s="6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4"/>
    </row>
    <row r="1522" spans="1:47" s="2" customFormat="1" ht="24">
      <c r="A1522" s="6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4"/>
    </row>
    <row r="1523" spans="1:47" s="2" customFormat="1" ht="24">
      <c r="A1523" s="6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4"/>
    </row>
    <row r="1524" spans="1:47" s="2" customFormat="1" ht="24">
      <c r="A1524" s="6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4"/>
    </row>
    <row r="1525" spans="1:47" s="2" customFormat="1" ht="24">
      <c r="A1525" s="6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4"/>
    </row>
    <row r="1526" spans="1:47" s="2" customFormat="1" ht="24">
      <c r="A1526" s="6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4"/>
    </row>
    <row r="1527" spans="1:47" s="2" customFormat="1" ht="24">
      <c r="A1527" s="6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4"/>
    </row>
    <row r="1528" spans="1:47" s="2" customFormat="1" ht="24">
      <c r="A1528" s="6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4"/>
    </row>
    <row r="1529" spans="1:47" s="2" customFormat="1" ht="24">
      <c r="A1529" s="6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4"/>
    </row>
    <row r="1530" spans="1:47" s="2" customFormat="1" ht="24">
      <c r="A1530" s="6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4"/>
    </row>
    <row r="1531" spans="1:47" s="2" customFormat="1" ht="24">
      <c r="A1531" s="6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4"/>
    </row>
    <row r="1532" spans="1:47" s="2" customFormat="1" ht="24">
      <c r="A1532" s="6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4"/>
    </row>
    <row r="1533" spans="1:47" s="2" customFormat="1" ht="24">
      <c r="A1533" s="6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4"/>
    </row>
    <row r="1534" spans="1:47" s="2" customFormat="1" ht="24">
      <c r="A1534" s="6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4"/>
    </row>
    <row r="1535" spans="1:47" s="2" customFormat="1" ht="24">
      <c r="A1535" s="6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4"/>
    </row>
    <row r="1536" spans="1:47" s="2" customFormat="1" ht="24">
      <c r="A1536" s="6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4"/>
    </row>
    <row r="1537" spans="1:47" s="2" customFormat="1" ht="24">
      <c r="A1537" s="6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4"/>
    </row>
    <row r="1538" spans="1:47" s="2" customFormat="1" ht="24">
      <c r="A1538" s="6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4"/>
    </row>
    <row r="1539" spans="1:47" s="2" customFormat="1" ht="24">
      <c r="A1539" s="6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4"/>
    </row>
    <row r="1540" spans="1:47" s="2" customFormat="1" ht="24">
      <c r="A1540" s="6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4"/>
    </row>
    <row r="1541" spans="1:47" s="2" customFormat="1" ht="24">
      <c r="A1541" s="6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4"/>
    </row>
    <row r="1542" spans="1:47" s="2" customFormat="1" ht="24">
      <c r="A1542" s="6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4"/>
    </row>
    <row r="1543" spans="1:47" s="2" customFormat="1" ht="24">
      <c r="A1543" s="6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4"/>
    </row>
    <row r="1544" spans="1:47" s="2" customFormat="1" ht="24">
      <c r="A1544" s="6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4"/>
    </row>
    <row r="1545" spans="1:47" s="2" customFormat="1" ht="24">
      <c r="A1545" s="6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4"/>
    </row>
    <row r="1546" spans="1:47" s="2" customFormat="1" ht="24">
      <c r="A1546" s="6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4"/>
    </row>
    <row r="1547" spans="1:47" s="2" customFormat="1" ht="24">
      <c r="A1547" s="6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4"/>
    </row>
    <row r="1548" spans="1:47" s="2" customFormat="1" ht="24">
      <c r="A1548" s="6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4"/>
    </row>
    <row r="1549" spans="1:47" s="2" customFormat="1" ht="24">
      <c r="A1549" s="6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4"/>
    </row>
    <row r="1550" spans="1:47" s="2" customFormat="1" ht="24">
      <c r="A1550" s="6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4"/>
    </row>
    <row r="1551" spans="1:47" s="2" customFormat="1" ht="24">
      <c r="A1551" s="6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4"/>
    </row>
    <row r="1552" spans="1:47" s="2" customFormat="1" ht="24">
      <c r="A1552" s="6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4"/>
    </row>
    <row r="1553" spans="1:47" s="2" customFormat="1" ht="24">
      <c r="A1553" s="6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4"/>
    </row>
    <row r="1554" spans="1:47" s="2" customFormat="1" ht="24">
      <c r="A1554" s="6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4"/>
    </row>
    <row r="1555" spans="1:47" s="2" customFormat="1" ht="24">
      <c r="A1555" s="6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4"/>
    </row>
    <row r="1556" spans="1:47" s="2" customFormat="1" ht="24">
      <c r="A1556" s="6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4"/>
    </row>
    <row r="1557" spans="1:47" s="2" customFormat="1" ht="24">
      <c r="A1557" s="6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4"/>
    </row>
    <row r="1558" spans="1:47" s="2" customFormat="1" ht="24">
      <c r="A1558" s="6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4"/>
    </row>
    <row r="1559" spans="1:47" s="2" customFormat="1" ht="24">
      <c r="A1559" s="6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4"/>
    </row>
    <row r="1560" spans="1:47" s="2" customFormat="1" ht="24">
      <c r="A1560" s="6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4"/>
    </row>
    <row r="1561" spans="1:47" s="2" customFormat="1" ht="24">
      <c r="A1561" s="6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4"/>
    </row>
    <row r="1562" spans="1:47" s="2" customFormat="1" ht="24">
      <c r="A1562" s="6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4"/>
    </row>
    <row r="1563" spans="1:47" s="2" customFormat="1" ht="24">
      <c r="A1563" s="6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4"/>
    </row>
    <row r="1564" spans="1:47" s="2" customFormat="1" ht="24">
      <c r="A1564" s="6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4"/>
    </row>
    <row r="1565" spans="1:47" s="2" customFormat="1" ht="24">
      <c r="A1565" s="6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4"/>
    </row>
    <row r="1566" spans="1:47" s="2" customFormat="1" ht="24">
      <c r="A1566" s="6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4"/>
    </row>
    <row r="1567" spans="1:47" s="2" customFormat="1" ht="24">
      <c r="A1567" s="6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4"/>
    </row>
    <row r="1568" spans="1:47" s="2" customFormat="1" ht="24">
      <c r="A1568" s="6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4"/>
    </row>
    <row r="1569" spans="1:47" s="2" customFormat="1" ht="24">
      <c r="A1569" s="6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4"/>
    </row>
    <row r="1570" spans="1:47" s="2" customFormat="1" ht="24">
      <c r="A1570" s="6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4"/>
    </row>
    <row r="1571" spans="1:47" s="2" customFormat="1" ht="24">
      <c r="A1571" s="6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4"/>
    </row>
    <row r="1572" spans="1:47" s="2" customFormat="1" ht="24">
      <c r="A1572" s="6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4"/>
    </row>
    <row r="1573" spans="1:47" s="2" customFormat="1" ht="24">
      <c r="A1573" s="6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4"/>
    </row>
    <row r="1574" spans="1:47" s="2" customFormat="1" ht="24">
      <c r="A1574" s="6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4"/>
    </row>
    <row r="1575" spans="1:47" s="2" customFormat="1" ht="24">
      <c r="A1575" s="6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4"/>
    </row>
    <row r="1576" spans="1:47" s="2" customFormat="1" ht="24">
      <c r="A1576" s="6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4"/>
    </row>
    <row r="1577" spans="1:47" s="2" customFormat="1" ht="24">
      <c r="A1577" s="6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4"/>
    </row>
    <row r="1578" spans="1:47" s="2" customFormat="1" ht="24">
      <c r="A1578" s="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4"/>
    </row>
    <row r="1579" spans="1:47" s="2" customFormat="1" ht="24">
      <c r="A1579" s="6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4"/>
    </row>
    <row r="1580" spans="1:47" s="2" customFormat="1" ht="24">
      <c r="A1580" s="6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4"/>
    </row>
    <row r="1581" spans="1:47" s="2" customFormat="1" ht="24">
      <c r="A1581" s="6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4"/>
    </row>
    <row r="1582" spans="1:47" s="2" customFormat="1" ht="24">
      <c r="A1582" s="6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4"/>
    </row>
    <row r="1583" spans="1:47" s="2" customFormat="1" ht="24">
      <c r="A1583" s="6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4"/>
    </row>
    <row r="1584" spans="1:47" s="2" customFormat="1" ht="24">
      <c r="A1584" s="6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4"/>
    </row>
    <row r="1585" spans="1:47" s="2" customFormat="1" ht="24">
      <c r="A1585" s="6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4"/>
    </row>
    <row r="1586" spans="1:47" s="2" customFormat="1" ht="24">
      <c r="A1586" s="6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4"/>
    </row>
    <row r="1587" spans="1:47" s="2" customFormat="1" ht="24">
      <c r="A1587" s="6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4"/>
    </row>
    <row r="1588" spans="1:47" s="2" customFormat="1" ht="24">
      <c r="A1588" s="6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4"/>
    </row>
    <row r="1589" spans="1:47" s="2" customFormat="1" ht="24">
      <c r="A1589" s="6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4"/>
    </row>
    <row r="1590" spans="1:47" s="2" customFormat="1" ht="24">
      <c r="A1590" s="6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4"/>
    </row>
    <row r="1591" spans="1:47" s="2" customFormat="1" ht="24">
      <c r="A1591" s="6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4"/>
    </row>
    <row r="1592" spans="1:47" s="2" customFormat="1" ht="24">
      <c r="A1592" s="6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4"/>
    </row>
    <row r="1593" spans="1:47" s="2" customFormat="1" ht="24">
      <c r="A1593" s="6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4"/>
    </row>
    <row r="1594" spans="1:47" s="2" customFormat="1" ht="24">
      <c r="A1594" s="6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4"/>
    </row>
    <row r="1595" spans="1:47" s="2" customFormat="1" ht="24">
      <c r="A1595" s="6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4"/>
    </row>
    <row r="1596" spans="1:47" s="2" customFormat="1" ht="24">
      <c r="A1596" s="6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4"/>
    </row>
    <row r="1597" spans="1:47" s="2" customFormat="1" ht="24">
      <c r="A1597" s="6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4"/>
    </row>
    <row r="1598" spans="1:47" s="2" customFormat="1" ht="24">
      <c r="A1598" s="6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4"/>
    </row>
    <row r="1599" spans="1:47" s="2" customFormat="1" ht="24">
      <c r="A1599" s="6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4"/>
    </row>
    <row r="1600" spans="1:47" s="2" customFormat="1" ht="24">
      <c r="A1600" s="6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4"/>
    </row>
    <row r="1601" spans="1:47" s="2" customFormat="1" ht="24">
      <c r="A1601" s="6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4"/>
    </row>
    <row r="1602" spans="1:47" s="2" customFormat="1" ht="24">
      <c r="A1602" s="6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4"/>
    </row>
    <row r="1603" spans="1:47" s="2" customFormat="1" ht="24">
      <c r="A1603" s="6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4"/>
    </row>
    <row r="1604" spans="1:47" s="2" customFormat="1" ht="24">
      <c r="A1604" s="6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4"/>
    </row>
    <row r="1605" spans="1:47" s="2" customFormat="1" ht="24">
      <c r="A1605" s="6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4"/>
    </row>
    <row r="1606" spans="1:47" s="2" customFormat="1" ht="24">
      <c r="A1606" s="6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4"/>
    </row>
    <row r="1607" spans="1:47" s="2" customFormat="1" ht="24">
      <c r="A1607" s="6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4"/>
    </row>
    <row r="1608" spans="1:47" s="2" customFormat="1" ht="24">
      <c r="A1608" s="6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4"/>
    </row>
    <row r="1609" spans="1:47" s="2" customFormat="1" ht="24">
      <c r="A1609" s="6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4"/>
    </row>
    <row r="1610" spans="1:47" s="2" customFormat="1" ht="24">
      <c r="A1610" s="6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4"/>
    </row>
    <row r="1611" spans="1:47" s="2" customFormat="1" ht="24">
      <c r="A1611" s="6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4"/>
    </row>
    <row r="1612" spans="1:47" s="2" customFormat="1" ht="24">
      <c r="A1612" s="6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4"/>
    </row>
    <row r="1613" spans="1:47" s="2" customFormat="1" ht="24">
      <c r="A1613" s="6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4"/>
    </row>
    <row r="1614" spans="1:47" s="2" customFormat="1" ht="24">
      <c r="A1614" s="6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4"/>
    </row>
    <row r="1615" spans="1:47" s="2" customFormat="1" ht="24">
      <c r="A1615" s="6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4"/>
    </row>
    <row r="1616" spans="1:47" s="2" customFormat="1" ht="24">
      <c r="A1616" s="6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4"/>
    </row>
    <row r="1617" spans="1:47" s="2" customFormat="1" ht="24">
      <c r="A1617" s="6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4"/>
    </row>
    <row r="1618" spans="1:47" s="2" customFormat="1" ht="24">
      <c r="A1618" s="6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4"/>
    </row>
    <row r="1619" spans="1:47" s="2" customFormat="1" ht="24">
      <c r="A1619" s="6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4"/>
    </row>
    <row r="1620" spans="1:47" s="2" customFormat="1" ht="24">
      <c r="A1620" s="6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4"/>
    </row>
    <row r="1621" spans="1:47" s="2" customFormat="1" ht="24">
      <c r="A1621" s="6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4"/>
    </row>
    <row r="1622" spans="1:47" s="2" customFormat="1" ht="24">
      <c r="A1622" s="6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4"/>
    </row>
    <row r="1623" spans="1:47" s="2" customFormat="1" ht="24">
      <c r="A1623" s="6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4"/>
    </row>
    <row r="1624" spans="1:47" s="2" customFormat="1" ht="24">
      <c r="A1624" s="6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4"/>
    </row>
    <row r="1625" spans="1:47" s="2" customFormat="1" ht="24">
      <c r="A1625" s="6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4"/>
    </row>
    <row r="1626" spans="1:47" s="2" customFormat="1" ht="24">
      <c r="A1626" s="6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4"/>
    </row>
    <row r="1627" spans="1:47" s="2" customFormat="1" ht="24">
      <c r="A1627" s="6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4"/>
    </row>
    <row r="1628" spans="1:47" s="2" customFormat="1" ht="24">
      <c r="A1628" s="6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4"/>
    </row>
    <row r="1629" spans="1:47" s="2" customFormat="1" ht="24">
      <c r="A1629" s="6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4"/>
    </row>
    <row r="1630" spans="1:47" s="2" customFormat="1" ht="24">
      <c r="A1630" s="6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4"/>
    </row>
    <row r="1631" spans="1:47" s="2" customFormat="1" ht="24">
      <c r="A1631" s="6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4"/>
    </row>
    <row r="1632" spans="1:47" s="2" customFormat="1" ht="24">
      <c r="A1632" s="6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4"/>
    </row>
    <row r="1633" spans="1:47" s="2" customFormat="1" ht="24">
      <c r="A1633" s="6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4"/>
    </row>
    <row r="1634" spans="1:47" s="2" customFormat="1" ht="24">
      <c r="A1634" s="6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4"/>
    </row>
    <row r="1635" spans="1:47" s="2" customFormat="1" ht="24">
      <c r="A1635" s="6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4"/>
    </row>
    <row r="1636" spans="1:47" s="2" customFormat="1" ht="24">
      <c r="A1636" s="6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4"/>
    </row>
    <row r="1637" spans="1:47" s="2" customFormat="1" ht="24">
      <c r="A1637" s="6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4"/>
    </row>
    <row r="1638" spans="1:47" s="2" customFormat="1" ht="24">
      <c r="A1638" s="6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4"/>
    </row>
    <row r="1639" spans="1:47" s="2" customFormat="1" ht="24">
      <c r="A1639" s="6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4"/>
    </row>
    <row r="1640" spans="1:47" s="2" customFormat="1" ht="24">
      <c r="A1640" s="6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4"/>
    </row>
    <row r="1641" spans="1:47" s="2" customFormat="1" ht="24">
      <c r="A1641" s="6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4"/>
    </row>
    <row r="1642" spans="1:47" s="2" customFormat="1" ht="24">
      <c r="A1642" s="6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4"/>
    </row>
    <row r="1643" spans="1:47" s="2" customFormat="1" ht="24">
      <c r="A1643" s="6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4"/>
    </row>
    <row r="1644" spans="1:47" s="2" customFormat="1" ht="24">
      <c r="A1644" s="6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4"/>
    </row>
    <row r="1645" spans="1:47" s="2" customFormat="1" ht="24">
      <c r="A1645" s="6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4"/>
    </row>
    <row r="1646" spans="1:47" s="2" customFormat="1" ht="24">
      <c r="A1646" s="6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4"/>
    </row>
    <row r="1647" spans="1:47" s="2" customFormat="1" ht="24">
      <c r="A1647" s="6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4"/>
    </row>
    <row r="1648" spans="1:47" s="2" customFormat="1" ht="24">
      <c r="A1648" s="6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4"/>
    </row>
    <row r="1649" spans="1:47" s="2" customFormat="1" ht="24">
      <c r="A1649" s="6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4"/>
    </row>
    <row r="1650" spans="1:47" s="2" customFormat="1" ht="24">
      <c r="A1650" s="6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4"/>
    </row>
    <row r="1651" spans="1:47" s="2" customFormat="1" ht="24">
      <c r="A1651" s="6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4"/>
    </row>
    <row r="1652" spans="1:47" s="2" customFormat="1" ht="24">
      <c r="A1652" s="6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4"/>
    </row>
    <row r="1653" spans="1:47" s="2" customFormat="1" ht="24">
      <c r="A1653" s="6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4"/>
    </row>
    <row r="1654" spans="1:47" s="2" customFormat="1" ht="24">
      <c r="A1654" s="6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4"/>
    </row>
    <row r="1655" spans="1:47" s="2" customFormat="1" ht="24">
      <c r="A1655" s="6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4"/>
    </row>
    <row r="1656" spans="1:47" s="2" customFormat="1" ht="24">
      <c r="A1656" s="6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4"/>
    </row>
    <row r="1657" spans="1:47" s="2" customFormat="1" ht="24">
      <c r="A1657" s="6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4"/>
    </row>
    <row r="1658" spans="1:47" s="2" customFormat="1" ht="24">
      <c r="A1658" s="6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4"/>
    </row>
    <row r="1659" spans="1:47" s="2" customFormat="1" ht="24">
      <c r="A1659" s="6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4"/>
    </row>
    <row r="1660" spans="1:47" s="2" customFormat="1" ht="24">
      <c r="A1660" s="6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4"/>
    </row>
    <row r="1661" spans="1:47" s="2" customFormat="1" ht="24">
      <c r="A1661" s="6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4"/>
    </row>
    <row r="1662" spans="1:47" s="2" customFormat="1" ht="24">
      <c r="A1662" s="6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4"/>
    </row>
    <row r="1663" spans="1:47" s="2" customFormat="1" ht="24">
      <c r="A1663" s="6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4"/>
    </row>
    <row r="1664" spans="1:47" s="2" customFormat="1" ht="24">
      <c r="A1664" s="6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4"/>
    </row>
    <row r="1665" spans="1:47" s="2" customFormat="1" ht="24">
      <c r="A1665" s="6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4"/>
    </row>
    <row r="1666" spans="1:47" s="2" customFormat="1" ht="24">
      <c r="A1666" s="6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4"/>
    </row>
    <row r="1667" spans="1:47" s="2" customFormat="1" ht="24">
      <c r="A1667" s="6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4"/>
    </row>
    <row r="1668" spans="1:47" s="2" customFormat="1" ht="24">
      <c r="A1668" s="6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4"/>
    </row>
    <row r="1669" spans="1:47" s="2" customFormat="1" ht="24">
      <c r="A1669" s="6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4"/>
    </row>
    <row r="1670" spans="1:47" s="2" customFormat="1" ht="24">
      <c r="A1670" s="6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4"/>
    </row>
    <row r="1671" spans="1:47" s="2" customFormat="1" ht="24">
      <c r="A1671" s="6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4"/>
    </row>
    <row r="1672" spans="1:47" s="2" customFormat="1" ht="24">
      <c r="A1672" s="6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4"/>
    </row>
    <row r="1673" spans="1:47" s="2" customFormat="1" ht="24">
      <c r="A1673" s="6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4"/>
    </row>
    <row r="1674" spans="1:47" s="2" customFormat="1" ht="24">
      <c r="A1674" s="6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4"/>
    </row>
    <row r="1675" spans="1:47" s="2" customFormat="1" ht="24">
      <c r="A1675" s="6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4"/>
    </row>
    <row r="1676" spans="1:47" s="2" customFormat="1" ht="24">
      <c r="A1676" s="6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4"/>
    </row>
    <row r="1677" spans="1:47" s="2" customFormat="1" ht="24">
      <c r="A1677" s="6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4"/>
    </row>
    <row r="1678" spans="1:47" s="2" customFormat="1" ht="24">
      <c r="A1678" s="6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4"/>
    </row>
    <row r="1679" spans="1:47" s="2" customFormat="1" ht="24">
      <c r="A1679" s="6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4"/>
    </row>
    <row r="1680" spans="1:47" s="2" customFormat="1" ht="24">
      <c r="A1680" s="6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4"/>
    </row>
    <row r="1681" spans="1:47" s="2" customFormat="1" ht="24">
      <c r="A1681" s="6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4"/>
    </row>
    <row r="1682" spans="1:47" s="2" customFormat="1" ht="24">
      <c r="A1682" s="6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4"/>
    </row>
    <row r="1683" spans="1:47" s="2" customFormat="1" ht="24">
      <c r="A1683" s="6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4"/>
    </row>
    <row r="1684" spans="1:47" s="2" customFormat="1" ht="24">
      <c r="A1684" s="6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4"/>
    </row>
    <row r="1685" spans="1:47" s="2" customFormat="1" ht="24">
      <c r="A1685" s="6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4"/>
    </row>
    <row r="1686" spans="1:47" s="2" customFormat="1" ht="24">
      <c r="A1686" s="6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4"/>
    </row>
    <row r="1687" spans="1:47" s="2" customFormat="1" ht="24">
      <c r="A1687" s="6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4"/>
    </row>
    <row r="1688" spans="1:47" s="2" customFormat="1" ht="24">
      <c r="A1688" s="6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4"/>
    </row>
    <row r="1689" spans="1:47" s="2" customFormat="1" ht="24">
      <c r="A1689" s="6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4"/>
    </row>
    <row r="1690" spans="1:47" s="2" customFormat="1" ht="24">
      <c r="A1690" s="6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4"/>
    </row>
    <row r="1691" spans="1:47" s="2" customFormat="1" ht="24">
      <c r="A1691" s="6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4"/>
    </row>
    <row r="1692" spans="1:47" s="2" customFormat="1" ht="24">
      <c r="A1692" s="6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4"/>
    </row>
    <row r="1693" spans="1:47" s="2" customFormat="1" ht="24">
      <c r="A1693" s="6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4"/>
    </row>
    <row r="1694" spans="1:47" s="2" customFormat="1" ht="24">
      <c r="A1694" s="6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4"/>
    </row>
    <row r="1695" spans="1:47" s="2" customFormat="1" ht="24">
      <c r="A1695" s="6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4"/>
    </row>
    <row r="1696" spans="1:47" s="2" customFormat="1" ht="24">
      <c r="A1696" s="6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4"/>
    </row>
    <row r="1697" spans="1:47" s="2" customFormat="1" ht="24">
      <c r="A1697" s="6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4"/>
    </row>
    <row r="1698" spans="1:47" s="2" customFormat="1" ht="24">
      <c r="A1698" s="6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4"/>
    </row>
    <row r="1699" spans="1:47" s="2" customFormat="1" ht="24">
      <c r="A1699" s="6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4"/>
    </row>
    <row r="1700" spans="1:47" s="2" customFormat="1" ht="24">
      <c r="A1700" s="6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4"/>
    </row>
    <row r="1701" spans="1:47" s="2" customFormat="1" ht="24">
      <c r="A1701" s="6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4"/>
    </row>
    <row r="1702" spans="1:47" s="2" customFormat="1" ht="24">
      <c r="A1702" s="6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4"/>
    </row>
    <row r="1703" spans="1:47" s="2" customFormat="1" ht="24">
      <c r="A1703" s="6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4"/>
    </row>
    <row r="1704" spans="1:47" s="2" customFormat="1" ht="24">
      <c r="A1704" s="6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4"/>
    </row>
    <row r="1705" spans="1:47" s="2" customFormat="1" ht="24">
      <c r="A1705" s="6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4"/>
    </row>
    <row r="1706" spans="1:47" s="2" customFormat="1" ht="24">
      <c r="A1706" s="6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4"/>
    </row>
    <row r="1707" spans="1:47" s="2" customFormat="1" ht="24">
      <c r="A1707" s="6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4"/>
    </row>
    <row r="1708" spans="1:47" s="2" customFormat="1" ht="24">
      <c r="A1708" s="6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4"/>
    </row>
    <row r="1709" spans="1:47" s="2" customFormat="1" ht="24">
      <c r="A1709" s="6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4"/>
    </row>
    <row r="1710" spans="1:47" s="2" customFormat="1" ht="24">
      <c r="A1710" s="6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4"/>
    </row>
    <row r="1711" spans="1:47" s="2" customFormat="1" ht="24">
      <c r="A1711" s="6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4"/>
    </row>
    <row r="1712" spans="1:47" s="2" customFormat="1" ht="24">
      <c r="A1712" s="6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4"/>
    </row>
    <row r="1713" spans="1:47" s="2" customFormat="1" ht="24">
      <c r="A1713" s="6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4"/>
    </row>
    <row r="1714" spans="1:47" s="2" customFormat="1" ht="24">
      <c r="A1714" s="6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4"/>
    </row>
    <row r="1715" spans="1:47" s="2" customFormat="1" ht="24">
      <c r="A1715" s="6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4"/>
    </row>
    <row r="1716" spans="1:47" s="2" customFormat="1" ht="24">
      <c r="A1716" s="6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4"/>
    </row>
    <row r="1717" spans="1:47" s="2" customFormat="1" ht="24">
      <c r="A1717" s="6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4"/>
    </row>
    <row r="1718" spans="1:47" s="2" customFormat="1" ht="24">
      <c r="A1718" s="6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4"/>
    </row>
    <row r="1719" spans="1:47" s="2" customFormat="1" ht="24">
      <c r="A1719" s="6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4"/>
    </row>
    <row r="1720" spans="1:47" s="2" customFormat="1" ht="24">
      <c r="A1720" s="6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4"/>
    </row>
    <row r="1721" spans="1:47" s="2" customFormat="1" ht="24">
      <c r="A1721" s="6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4"/>
    </row>
    <row r="1722" spans="1:47" s="2" customFormat="1" ht="24">
      <c r="A1722" s="6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4"/>
    </row>
    <row r="1723" spans="1:47" s="2" customFormat="1" ht="24">
      <c r="A1723" s="6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4"/>
    </row>
    <row r="1724" spans="1:47" s="2" customFormat="1" ht="24">
      <c r="A1724" s="6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4"/>
    </row>
    <row r="1725" spans="1:47" s="2" customFormat="1" ht="24">
      <c r="A1725" s="6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4"/>
    </row>
    <row r="1726" spans="1:47" s="2" customFormat="1" ht="24">
      <c r="A1726" s="6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4"/>
    </row>
    <row r="1727" spans="1:47" s="2" customFormat="1" ht="24">
      <c r="A1727" s="6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4"/>
    </row>
    <row r="1728" spans="1:47" s="2" customFormat="1" ht="24">
      <c r="A1728" s="6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4"/>
    </row>
    <row r="1729" spans="1:47" s="2" customFormat="1" ht="24">
      <c r="A1729" s="6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4"/>
    </row>
    <row r="1730" spans="1:47" s="2" customFormat="1" ht="24">
      <c r="A1730" s="6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4"/>
    </row>
    <row r="1731" spans="1:47" s="2" customFormat="1" ht="24">
      <c r="A1731" s="6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4"/>
    </row>
    <row r="1732" spans="1:47" s="2" customFormat="1" ht="24">
      <c r="A1732" s="6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4"/>
    </row>
    <row r="1733" spans="1:47" s="2" customFormat="1" ht="24">
      <c r="A1733" s="6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4"/>
    </row>
    <row r="1734" spans="1:47" s="2" customFormat="1" ht="24">
      <c r="A1734" s="6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4"/>
    </row>
    <row r="1735" spans="1:47" s="2" customFormat="1" ht="24">
      <c r="A1735" s="6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4"/>
    </row>
    <row r="1736" spans="1:47" s="2" customFormat="1" ht="24">
      <c r="A1736" s="6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4"/>
    </row>
    <row r="1737" spans="1:47" s="2" customFormat="1" ht="24">
      <c r="A1737" s="6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4"/>
    </row>
    <row r="1738" spans="1:47" s="2" customFormat="1" ht="24">
      <c r="A1738" s="6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4"/>
    </row>
    <row r="1739" spans="1:47" s="2" customFormat="1" ht="24">
      <c r="A1739" s="6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4"/>
    </row>
    <row r="1740" spans="1:47" s="2" customFormat="1" ht="24">
      <c r="A1740" s="6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4"/>
    </row>
    <row r="1741" spans="1:47" s="2" customFormat="1" ht="24">
      <c r="A1741" s="6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4"/>
    </row>
    <row r="1742" spans="1:47" s="2" customFormat="1" ht="24">
      <c r="A1742" s="6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4"/>
    </row>
    <row r="1743" spans="1:47" s="2" customFormat="1" ht="24">
      <c r="A1743" s="6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4"/>
    </row>
    <row r="1744" spans="1:47" s="2" customFormat="1" ht="24">
      <c r="A1744" s="6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4"/>
    </row>
    <row r="1745" spans="1:47" s="2" customFormat="1" ht="24">
      <c r="A1745" s="6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4"/>
    </row>
    <row r="1746" spans="1:47" s="2" customFormat="1" ht="24">
      <c r="A1746" s="6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4"/>
    </row>
    <row r="1747" spans="1:47" s="2" customFormat="1" ht="24">
      <c r="A1747" s="6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4"/>
    </row>
    <row r="1748" spans="1:47" s="2" customFormat="1" ht="24">
      <c r="A1748" s="6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4"/>
    </row>
    <row r="1749" spans="1:47" s="2" customFormat="1" ht="24">
      <c r="A1749" s="6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4"/>
    </row>
    <row r="1750" spans="1:47" s="2" customFormat="1" ht="24">
      <c r="A1750" s="6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4"/>
    </row>
    <row r="1751" spans="1:47" s="2" customFormat="1" ht="24">
      <c r="A1751" s="6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4"/>
    </row>
    <row r="1752" spans="1:47" s="2" customFormat="1" ht="24">
      <c r="A1752" s="6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4"/>
    </row>
    <row r="1753" spans="1:47" s="2" customFormat="1" ht="24">
      <c r="A1753" s="6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4"/>
    </row>
    <row r="1754" spans="1:47" s="2" customFormat="1" ht="24">
      <c r="A1754" s="6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4"/>
    </row>
    <row r="1755" spans="1:47" s="2" customFormat="1" ht="24">
      <c r="A1755" s="6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4"/>
    </row>
    <row r="1756" spans="1:47" s="2" customFormat="1" ht="24">
      <c r="A1756" s="6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4"/>
    </row>
    <row r="1757" spans="1:47" s="2" customFormat="1" ht="24">
      <c r="A1757" s="6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4"/>
    </row>
    <row r="1758" spans="1:47" s="2" customFormat="1" ht="24">
      <c r="A1758" s="6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4"/>
    </row>
    <row r="1759" spans="1:47" s="2" customFormat="1" ht="24">
      <c r="A1759" s="6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4"/>
    </row>
    <row r="1760" spans="1:47" s="2" customFormat="1" ht="24">
      <c r="A1760" s="6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4"/>
    </row>
    <row r="1761" spans="1:47" s="2" customFormat="1" ht="24">
      <c r="A1761" s="6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4"/>
    </row>
    <row r="1762" spans="1:47" s="2" customFormat="1" ht="24">
      <c r="A1762" s="6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4"/>
    </row>
    <row r="1763" spans="1:47" s="2" customFormat="1" ht="24">
      <c r="A1763" s="6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4"/>
    </row>
    <row r="1764" spans="1:47" s="2" customFormat="1" ht="24">
      <c r="A1764" s="6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4"/>
    </row>
    <row r="1765" spans="1:47" s="2" customFormat="1" ht="24">
      <c r="A1765" s="6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4"/>
    </row>
    <row r="1766" spans="1:47" s="2" customFormat="1" ht="24">
      <c r="A1766" s="6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4"/>
    </row>
    <row r="1767" spans="1:47" s="2" customFormat="1" ht="24">
      <c r="A1767" s="6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4"/>
    </row>
    <row r="1768" spans="1:47" s="2" customFormat="1" ht="24">
      <c r="A1768" s="6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4"/>
    </row>
    <row r="1769" spans="1:47" s="2" customFormat="1" ht="24">
      <c r="A1769" s="6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4"/>
    </row>
    <row r="1770" spans="1:47" s="2" customFormat="1" ht="24">
      <c r="A1770" s="6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4"/>
    </row>
    <row r="1771" spans="1:47" s="2" customFormat="1" ht="24">
      <c r="A1771" s="6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4"/>
    </row>
    <row r="1772" spans="1:47" s="2" customFormat="1" ht="24">
      <c r="A1772" s="6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4"/>
    </row>
    <row r="1773" spans="1:47" s="2" customFormat="1" ht="24">
      <c r="A1773" s="6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4"/>
    </row>
    <row r="1774" spans="1:47" s="2" customFormat="1" ht="24">
      <c r="A1774" s="6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4"/>
    </row>
    <row r="1775" spans="1:47" s="2" customFormat="1" ht="24">
      <c r="A1775" s="6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4"/>
    </row>
    <row r="1776" spans="1:47" s="2" customFormat="1" ht="24">
      <c r="A1776" s="6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4"/>
    </row>
    <row r="1777" spans="1:47" s="2" customFormat="1" ht="24">
      <c r="A1777" s="6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4"/>
    </row>
    <row r="1778" spans="1:47" s="2" customFormat="1" ht="24">
      <c r="A1778" s="6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4"/>
    </row>
    <row r="1779" spans="1:47" s="2" customFormat="1" ht="24">
      <c r="A1779" s="6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4"/>
    </row>
    <row r="1780" spans="1:47" s="2" customFormat="1" ht="24">
      <c r="A1780" s="6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4"/>
    </row>
    <row r="1781" spans="1:47" s="2" customFormat="1" ht="24">
      <c r="A1781" s="6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4"/>
    </row>
    <row r="1782" spans="1:47" s="2" customFormat="1" ht="24">
      <c r="A1782" s="6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4"/>
    </row>
    <row r="1783" spans="1:47" s="2" customFormat="1" ht="24">
      <c r="A1783" s="6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4"/>
    </row>
    <row r="1784" spans="1:47" s="2" customFormat="1" ht="24">
      <c r="A1784" s="6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4"/>
    </row>
    <row r="1785" spans="1:47" s="2" customFormat="1" ht="24">
      <c r="A1785" s="6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4"/>
    </row>
    <row r="1786" spans="1:47" s="2" customFormat="1" ht="24">
      <c r="A1786" s="6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4"/>
    </row>
    <row r="1787" spans="1:47" s="2" customFormat="1" ht="24">
      <c r="A1787" s="6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4"/>
    </row>
    <row r="1788" spans="1:47" s="2" customFormat="1" ht="24">
      <c r="A1788" s="6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4"/>
    </row>
    <row r="1789" spans="1:47" s="2" customFormat="1" ht="24">
      <c r="A1789" s="6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4"/>
    </row>
    <row r="1790" spans="1:47" s="2" customFormat="1" ht="24">
      <c r="A1790" s="6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4"/>
    </row>
    <row r="1791" spans="1:47" s="2" customFormat="1" ht="24">
      <c r="A1791" s="6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4"/>
    </row>
    <row r="1792" spans="1:47" s="2" customFormat="1" ht="24">
      <c r="A1792" s="6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4"/>
    </row>
    <row r="1793" spans="1:47" s="2" customFormat="1" ht="24">
      <c r="A1793" s="6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4"/>
    </row>
    <row r="1794" spans="1:47" s="2" customFormat="1" ht="24">
      <c r="A1794" s="6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4"/>
    </row>
    <row r="1795" spans="1:47" s="2" customFormat="1" ht="24">
      <c r="A1795" s="6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4"/>
    </row>
    <row r="1796" spans="1:47" s="2" customFormat="1" ht="24">
      <c r="A1796" s="6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4"/>
    </row>
    <row r="1797" spans="1:47" s="2" customFormat="1" ht="24">
      <c r="A1797" s="6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4"/>
    </row>
    <row r="1798" spans="1:47" s="2" customFormat="1" ht="24">
      <c r="A1798" s="6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4"/>
    </row>
    <row r="1799" spans="1:47" s="2" customFormat="1" ht="24">
      <c r="A1799" s="6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4"/>
    </row>
    <row r="1800" spans="1:47" s="2" customFormat="1" ht="24">
      <c r="A1800" s="6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4"/>
    </row>
    <row r="1801" spans="1:47" s="2" customFormat="1" ht="24">
      <c r="A1801" s="6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4"/>
    </row>
    <row r="1802" spans="1:47" s="2" customFormat="1" ht="24">
      <c r="A1802" s="6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4"/>
    </row>
    <row r="1803" spans="1:47" s="2" customFormat="1" ht="24">
      <c r="A1803" s="6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4"/>
    </row>
    <row r="1804" spans="1:47" s="2" customFormat="1" ht="24">
      <c r="A1804" s="6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4"/>
    </row>
    <row r="1805" spans="1:47" s="2" customFormat="1" ht="24">
      <c r="A1805" s="6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4"/>
    </row>
    <row r="1806" spans="1:47" s="2" customFormat="1" ht="24">
      <c r="A1806" s="6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4"/>
    </row>
    <row r="1807" spans="1:47" s="2" customFormat="1" ht="24">
      <c r="A1807" s="6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4"/>
    </row>
    <row r="1808" spans="1:47" s="2" customFormat="1" ht="24">
      <c r="A1808" s="6"/>
      <c r="B1808" s="5"/>
      <c r="C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4"/>
    </row>
    <row r="1809" spans="1:47" s="2" customFormat="1" ht="24">
      <c r="A1809" s="6"/>
      <c r="B1809" s="5"/>
      <c r="C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4"/>
    </row>
  </sheetData>
  <sheetProtection/>
  <autoFilter ref="A1:AV341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C47" sqref="C47"/>
    </sheetView>
  </sheetViews>
  <sheetFormatPr defaultColWidth="9.140625" defaultRowHeight="21.75"/>
  <cols>
    <col min="1" max="1" width="5.8515625" style="4" customWidth="1"/>
    <col min="2" max="2" width="5.57421875" style="4" customWidth="1"/>
    <col min="3" max="3" width="76.421875" style="4" bestFit="1" customWidth="1"/>
    <col min="4" max="4" width="8.7109375" style="4" customWidth="1"/>
    <col min="5" max="255" width="9.140625" style="4" customWidth="1"/>
    <col min="256" max="16384" width="5.8515625" style="4" customWidth="1"/>
  </cols>
  <sheetData>
    <row r="1" spans="1:4" ht="24">
      <c r="A1" s="230" t="s">
        <v>383</v>
      </c>
      <c r="B1" s="230"/>
      <c r="C1" s="230"/>
      <c r="D1" s="230"/>
    </row>
    <row r="2" ht="24">
      <c r="A2" s="231" t="s">
        <v>384</v>
      </c>
    </row>
    <row r="3" spans="1:4" ht="24">
      <c r="A3" s="231"/>
      <c r="B3" s="221" t="s">
        <v>363</v>
      </c>
      <c r="C3" s="221"/>
      <c r="D3" s="221"/>
    </row>
    <row r="4" spans="2:4" ht="24">
      <c r="B4" s="120" t="s">
        <v>133</v>
      </c>
      <c r="C4" s="120"/>
      <c r="D4" s="120"/>
    </row>
    <row r="6" spans="2:4" ht="24">
      <c r="B6" s="232" t="s">
        <v>385</v>
      </c>
      <c r="C6" s="232" t="s">
        <v>3</v>
      </c>
      <c r="D6" s="72" t="s">
        <v>386</v>
      </c>
    </row>
    <row r="7" spans="2:4" ht="24">
      <c r="B7" s="233">
        <v>1</v>
      </c>
      <c r="C7" s="234" t="s">
        <v>220</v>
      </c>
      <c r="D7" s="235">
        <v>1</v>
      </c>
    </row>
    <row r="8" spans="2:4" ht="24">
      <c r="B8" s="233">
        <v>2</v>
      </c>
      <c r="C8" s="234" t="s">
        <v>223</v>
      </c>
      <c r="D8" s="235">
        <v>1</v>
      </c>
    </row>
    <row r="9" spans="2:4" ht="24">
      <c r="B9" s="233">
        <v>3</v>
      </c>
      <c r="C9" s="234" t="s">
        <v>387</v>
      </c>
      <c r="D9" s="235">
        <v>1</v>
      </c>
    </row>
    <row r="10" spans="2:4" ht="24">
      <c r="B10" s="233">
        <v>4</v>
      </c>
      <c r="C10" s="234" t="s">
        <v>226</v>
      </c>
      <c r="D10" s="235">
        <v>1</v>
      </c>
    </row>
    <row r="11" spans="2:4" ht="24">
      <c r="B11" s="233">
        <v>5</v>
      </c>
      <c r="C11" s="234" t="s">
        <v>244</v>
      </c>
      <c r="D11" s="235">
        <v>1</v>
      </c>
    </row>
    <row r="12" spans="2:4" ht="24">
      <c r="B12" s="233">
        <v>6</v>
      </c>
      <c r="C12" s="234" t="s">
        <v>246</v>
      </c>
      <c r="D12" s="235">
        <v>1</v>
      </c>
    </row>
    <row r="13" spans="2:4" ht="24">
      <c r="B13" s="233">
        <v>7</v>
      </c>
      <c r="C13" s="234" t="s">
        <v>388</v>
      </c>
      <c r="D13" s="235">
        <v>1</v>
      </c>
    </row>
    <row r="14" spans="2:4" ht="24">
      <c r="B14" s="233">
        <v>8</v>
      </c>
      <c r="C14" s="234" t="s">
        <v>260</v>
      </c>
      <c r="D14" s="235">
        <v>1</v>
      </c>
    </row>
    <row r="15" spans="2:4" ht="24">
      <c r="B15" s="233">
        <v>9</v>
      </c>
      <c r="C15" s="234" t="s">
        <v>261</v>
      </c>
      <c r="D15" s="235">
        <v>1</v>
      </c>
    </row>
    <row r="16" spans="2:4" ht="24">
      <c r="B16" s="233">
        <v>10</v>
      </c>
      <c r="C16" s="234" t="s">
        <v>263</v>
      </c>
      <c r="D16" s="235">
        <v>1</v>
      </c>
    </row>
    <row r="17" spans="2:4" ht="24">
      <c r="B17" s="233">
        <v>11</v>
      </c>
      <c r="C17" s="234" t="s">
        <v>265</v>
      </c>
      <c r="D17" s="235">
        <v>1</v>
      </c>
    </row>
    <row r="18" spans="2:4" ht="24">
      <c r="B18" s="233">
        <v>12</v>
      </c>
      <c r="C18" s="234" t="s">
        <v>267</v>
      </c>
      <c r="D18" s="235">
        <v>1</v>
      </c>
    </row>
    <row r="19" spans="2:4" ht="24">
      <c r="B19" s="233">
        <v>13</v>
      </c>
      <c r="C19" s="234" t="s">
        <v>279</v>
      </c>
      <c r="D19" s="235">
        <v>1</v>
      </c>
    </row>
    <row r="20" spans="2:4" ht="24">
      <c r="B20" s="233">
        <v>14</v>
      </c>
      <c r="C20" s="234" t="s">
        <v>270</v>
      </c>
      <c r="D20" s="235">
        <v>1</v>
      </c>
    </row>
    <row r="21" spans="2:4" ht="24">
      <c r="B21" s="233">
        <v>15</v>
      </c>
      <c r="C21" s="234" t="s">
        <v>272</v>
      </c>
      <c r="D21" s="235">
        <v>1</v>
      </c>
    </row>
    <row r="22" spans="2:4" ht="24">
      <c r="B22" s="233">
        <v>16</v>
      </c>
      <c r="C22" s="234" t="s">
        <v>275</v>
      </c>
      <c r="D22" s="235">
        <v>1</v>
      </c>
    </row>
    <row r="23" spans="2:4" ht="24">
      <c r="B23" s="233">
        <v>17</v>
      </c>
      <c r="C23" s="234" t="s">
        <v>274</v>
      </c>
      <c r="D23" s="235">
        <v>1</v>
      </c>
    </row>
    <row r="24" spans="2:4" ht="24">
      <c r="B24" s="233">
        <v>18</v>
      </c>
      <c r="C24" s="234" t="s">
        <v>278</v>
      </c>
      <c r="D24" s="235">
        <v>1</v>
      </c>
    </row>
    <row r="25" spans="2:4" ht="24">
      <c r="B25" s="233">
        <v>19</v>
      </c>
      <c r="C25" s="234" t="s">
        <v>280</v>
      </c>
      <c r="D25" s="235">
        <v>1</v>
      </c>
    </row>
    <row r="26" spans="2:4" ht="24">
      <c r="B26" s="233">
        <v>20</v>
      </c>
      <c r="C26" s="234" t="s">
        <v>389</v>
      </c>
      <c r="D26" s="235">
        <v>1</v>
      </c>
    </row>
    <row r="27" spans="2:4" ht="24">
      <c r="B27" s="233">
        <v>21</v>
      </c>
      <c r="C27" s="234" t="s">
        <v>371</v>
      </c>
      <c r="D27" s="235">
        <v>1</v>
      </c>
    </row>
    <row r="28" spans="2:4" ht="24">
      <c r="B28" s="233">
        <v>22</v>
      </c>
      <c r="C28" s="234" t="s">
        <v>287</v>
      </c>
      <c r="D28" s="235">
        <v>1</v>
      </c>
    </row>
    <row r="29" spans="2:4" ht="24">
      <c r="B29" s="236" t="s">
        <v>4</v>
      </c>
      <c r="C29" s="237"/>
      <c r="D29" s="238">
        <f>SUM(D7:D28)</f>
        <v>22</v>
      </c>
    </row>
    <row r="30" spans="2:4" ht="24">
      <c r="B30" s="239"/>
      <c r="C30" s="239"/>
      <c r="D30" s="122"/>
    </row>
    <row r="31" spans="2:4" ht="24">
      <c r="B31" s="177" t="s">
        <v>134</v>
      </c>
      <c r="C31" s="177"/>
      <c r="D31" s="177"/>
    </row>
    <row r="32" spans="2:4" ht="24">
      <c r="B32" s="178" t="s">
        <v>135</v>
      </c>
      <c r="C32" s="178"/>
      <c r="D32" s="178"/>
    </row>
    <row r="33" spans="2:4" ht="24">
      <c r="B33" s="232" t="s">
        <v>385</v>
      </c>
      <c r="C33" s="232" t="s">
        <v>3</v>
      </c>
      <c r="D33" s="72" t="s">
        <v>386</v>
      </c>
    </row>
    <row r="34" spans="2:4" ht="24">
      <c r="B34" s="233">
        <v>1</v>
      </c>
      <c r="C34" s="234" t="s">
        <v>233</v>
      </c>
      <c r="D34" s="235">
        <v>1</v>
      </c>
    </row>
    <row r="35" spans="2:4" ht="24">
      <c r="B35" s="233">
        <v>2</v>
      </c>
      <c r="C35" s="234" t="s">
        <v>236</v>
      </c>
      <c r="D35" s="235">
        <v>1</v>
      </c>
    </row>
    <row r="36" spans="2:4" ht="24">
      <c r="B36" s="233">
        <v>3</v>
      </c>
      <c r="C36" s="234" t="s">
        <v>245</v>
      </c>
      <c r="D36" s="235">
        <v>1</v>
      </c>
    </row>
    <row r="37" spans="2:4" ht="24">
      <c r="B37" s="233">
        <v>4</v>
      </c>
      <c r="C37" s="234" t="s">
        <v>254</v>
      </c>
      <c r="D37" s="235">
        <v>1</v>
      </c>
    </row>
    <row r="38" spans="2:4" ht="24">
      <c r="B38" s="233">
        <v>5</v>
      </c>
      <c r="C38" s="234" t="s">
        <v>281</v>
      </c>
      <c r="D38" s="235">
        <v>1</v>
      </c>
    </row>
    <row r="39" spans="2:4" ht="24">
      <c r="B39" s="236" t="s">
        <v>4</v>
      </c>
      <c r="C39" s="237"/>
      <c r="D39" s="238">
        <f>SUM(D34:D38)</f>
        <v>5</v>
      </c>
    </row>
    <row r="41" spans="1:10" ht="24">
      <c r="A41" s="179" t="s">
        <v>390</v>
      </c>
      <c r="B41" s="179"/>
      <c r="C41" s="179"/>
      <c r="D41" s="179"/>
      <c r="E41" s="179"/>
      <c r="F41" s="179"/>
      <c r="G41" s="179"/>
      <c r="H41" s="179"/>
      <c r="I41" s="179"/>
      <c r="J41" s="179"/>
    </row>
    <row r="42" spans="2:4" ht="24">
      <c r="B42" s="232" t="s">
        <v>385</v>
      </c>
      <c r="C42" s="232" t="s">
        <v>3</v>
      </c>
      <c r="D42" s="72" t="s">
        <v>386</v>
      </c>
    </row>
    <row r="43" spans="2:4" ht="24">
      <c r="B43" s="233">
        <v>1</v>
      </c>
      <c r="C43" s="234" t="s">
        <v>99</v>
      </c>
      <c r="D43" s="235">
        <v>1</v>
      </c>
    </row>
    <row r="44" spans="2:4" ht="24">
      <c r="B44" s="233">
        <v>2</v>
      </c>
      <c r="C44" s="234" t="s">
        <v>391</v>
      </c>
      <c r="D44" s="235">
        <v>1</v>
      </c>
    </row>
    <row r="45" spans="2:4" ht="24">
      <c r="B45" s="233">
        <v>3</v>
      </c>
      <c r="C45" s="234" t="s">
        <v>370</v>
      </c>
      <c r="D45" s="235">
        <v>1</v>
      </c>
    </row>
    <row r="46" spans="2:4" ht="24">
      <c r="B46" s="233">
        <v>4</v>
      </c>
      <c r="C46" s="234" t="s">
        <v>249</v>
      </c>
      <c r="D46" s="235">
        <v>1</v>
      </c>
    </row>
    <row r="47" spans="2:4" ht="24">
      <c r="B47" s="233">
        <v>5</v>
      </c>
      <c r="C47" s="234" t="s">
        <v>258</v>
      </c>
      <c r="D47" s="235">
        <v>1</v>
      </c>
    </row>
    <row r="48" spans="2:4" ht="24">
      <c r="B48" s="233">
        <v>6</v>
      </c>
      <c r="C48" s="240" t="s">
        <v>268</v>
      </c>
      <c r="D48" s="235">
        <v>1</v>
      </c>
    </row>
    <row r="49" spans="2:4" ht="24">
      <c r="B49" s="233">
        <v>7</v>
      </c>
      <c r="C49" s="241" t="s">
        <v>269</v>
      </c>
      <c r="D49" s="235">
        <v>1</v>
      </c>
    </row>
    <row r="50" spans="2:4" ht="24">
      <c r="B50" s="233">
        <v>8</v>
      </c>
      <c r="C50" s="234" t="s">
        <v>273</v>
      </c>
      <c r="D50" s="235">
        <v>1</v>
      </c>
    </row>
    <row r="51" spans="2:4" ht="24">
      <c r="B51" s="233">
        <v>9</v>
      </c>
      <c r="C51" s="234" t="s">
        <v>277</v>
      </c>
      <c r="D51" s="235">
        <v>1</v>
      </c>
    </row>
    <row r="52" spans="2:4" ht="24">
      <c r="B52" s="236" t="s">
        <v>4</v>
      </c>
      <c r="C52" s="237"/>
      <c r="D52" s="238">
        <f>SUM(D43:D51)</f>
        <v>9</v>
      </c>
    </row>
  </sheetData>
  <sheetProtection/>
  <mergeCells count="8">
    <mergeCell ref="A1:D1"/>
    <mergeCell ref="B29:C29"/>
    <mergeCell ref="B39:C39"/>
    <mergeCell ref="B52:C52"/>
    <mergeCell ref="B31:D31"/>
    <mergeCell ref="B32:D32"/>
    <mergeCell ref="B3:D3"/>
    <mergeCell ref="A41:J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B1">
      <selection activeCell="E6" sqref="E6:E11"/>
    </sheetView>
  </sheetViews>
  <sheetFormatPr defaultColWidth="9.140625" defaultRowHeight="21.75"/>
  <cols>
    <col min="1" max="1" width="75.8515625" style="0" customWidth="1"/>
    <col min="2" max="2" width="9.57421875" style="0" customWidth="1"/>
    <col min="3" max="3" width="73.421875" style="0" customWidth="1"/>
    <col min="5" max="5" width="73.7109375" style="0" customWidth="1"/>
  </cols>
  <sheetData>
    <row r="1" spans="1:5" ht="29.25">
      <c r="A1" s="44">
        <v>5.1</v>
      </c>
      <c r="B1" s="43"/>
      <c r="C1" s="44">
        <v>5.2</v>
      </c>
      <c r="D1" s="43"/>
      <c r="E1" s="44">
        <v>5.3</v>
      </c>
    </row>
    <row r="3" spans="1:5" ht="21.75">
      <c r="A3" t="s">
        <v>219</v>
      </c>
      <c r="C3" t="s">
        <v>233</v>
      </c>
      <c r="E3" t="s">
        <v>99</v>
      </c>
    </row>
    <row r="4" spans="1:5" ht="21.75">
      <c r="A4" t="s">
        <v>220</v>
      </c>
      <c r="C4" t="s">
        <v>236</v>
      </c>
      <c r="E4" t="s">
        <v>241</v>
      </c>
    </row>
    <row r="5" spans="1:5" ht="21.75">
      <c r="A5" t="s">
        <v>223</v>
      </c>
      <c r="C5" t="s">
        <v>245</v>
      </c>
      <c r="E5" t="s">
        <v>248</v>
      </c>
    </row>
    <row r="6" spans="1:5" ht="21.75">
      <c r="A6" t="s">
        <v>224</v>
      </c>
      <c r="C6" t="s">
        <v>254</v>
      </c>
      <c r="E6" t="s">
        <v>249</v>
      </c>
    </row>
    <row r="7" spans="1:5" ht="21.75">
      <c r="A7" t="s">
        <v>225</v>
      </c>
      <c r="C7" t="s">
        <v>281</v>
      </c>
      <c r="E7" t="s">
        <v>258</v>
      </c>
    </row>
    <row r="8" spans="1:5" ht="21.75">
      <c r="A8" t="s">
        <v>226</v>
      </c>
      <c r="E8" s="45" t="s">
        <v>268</v>
      </c>
    </row>
    <row r="9" spans="1:5" ht="21.75">
      <c r="A9" t="s">
        <v>232</v>
      </c>
      <c r="E9" t="s">
        <v>269</v>
      </c>
    </row>
    <row r="10" spans="1:5" ht="21.75">
      <c r="A10" t="s">
        <v>235</v>
      </c>
      <c r="E10" t="s">
        <v>273</v>
      </c>
    </row>
    <row r="11" spans="1:5" ht="21.75">
      <c r="A11" t="s">
        <v>244</v>
      </c>
      <c r="E11" t="s">
        <v>277</v>
      </c>
    </row>
    <row r="12" ht="21.75">
      <c r="A12" t="s">
        <v>246</v>
      </c>
    </row>
    <row r="13" ht="21.75">
      <c r="A13" t="s">
        <v>250</v>
      </c>
    </row>
    <row r="14" ht="21.75">
      <c r="A14" t="s">
        <v>253</v>
      </c>
    </row>
    <row r="15" ht="21.75">
      <c r="A15" t="s">
        <v>260</v>
      </c>
    </row>
    <row r="16" ht="21.75">
      <c r="A16" t="s">
        <v>261</v>
      </c>
    </row>
    <row r="17" ht="21.75">
      <c r="A17" t="s">
        <v>263</v>
      </c>
    </row>
    <row r="18" ht="21.75">
      <c r="A18" t="s">
        <v>264</v>
      </c>
    </row>
    <row r="19" ht="21.75">
      <c r="A19" t="s">
        <v>265</v>
      </c>
    </row>
    <row r="20" ht="21.75">
      <c r="A20" t="s">
        <v>267</v>
      </c>
    </row>
    <row r="21" ht="21.75">
      <c r="A21" t="s">
        <v>279</v>
      </c>
    </row>
    <row r="22" ht="21.75">
      <c r="A22" t="s">
        <v>270</v>
      </c>
    </row>
    <row r="23" ht="21.75">
      <c r="A23" t="s">
        <v>272</v>
      </c>
    </row>
    <row r="24" ht="21.75">
      <c r="A24" t="s">
        <v>275</v>
      </c>
    </row>
    <row r="25" ht="21.75">
      <c r="A25" t="s">
        <v>274</v>
      </c>
    </row>
    <row r="26" ht="21.75">
      <c r="A26" t="s">
        <v>276</v>
      </c>
    </row>
    <row r="27" ht="21.75">
      <c r="A27" t="s">
        <v>278</v>
      </c>
    </row>
    <row r="28" ht="21.75">
      <c r="A28" t="s">
        <v>280</v>
      </c>
    </row>
    <row r="29" ht="21.75">
      <c r="A29" t="s">
        <v>284</v>
      </c>
    </row>
    <row r="30" ht="21.75">
      <c r="A30" t="s">
        <v>286</v>
      </c>
    </row>
    <row r="31" ht="21.75">
      <c r="A31" t="s"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zoomScale="140" zoomScaleNormal="140" zoomScalePageLayoutView="0" workbookViewId="0" topLeftCell="A22">
      <selection activeCell="E35" sqref="E35"/>
    </sheetView>
  </sheetViews>
  <sheetFormatPr defaultColWidth="9.140625" defaultRowHeight="21.75"/>
  <cols>
    <col min="1" max="1" width="1.57421875" style="1" customWidth="1"/>
    <col min="2" max="2" width="3.8515625" style="1" customWidth="1"/>
    <col min="3" max="10" width="7.140625" style="1" customWidth="1"/>
    <col min="11" max="12" width="9.140625" style="1" customWidth="1"/>
    <col min="13" max="13" width="21.57421875" style="1" customWidth="1"/>
    <col min="14" max="14" width="10.140625" style="1" customWidth="1"/>
    <col min="15" max="16384" width="9.140625" style="1" customWidth="1"/>
  </cols>
  <sheetData>
    <row r="2" spans="1:13" ht="30.75">
      <c r="A2" s="175" t="s">
        <v>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4" customFormat="1" ht="27.75">
      <c r="A3" s="174" t="s">
        <v>317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s="4" customFormat="1" ht="27.75">
      <c r="A4" s="174" t="s">
        <v>318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s="4" customFormat="1" ht="27.75">
      <c r="A5" s="174" t="s">
        <v>146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4" customFormat="1" ht="27.75">
      <c r="A6" s="62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="12" customFormat="1" ht="24">
      <c r="B7" s="12" t="s">
        <v>362</v>
      </c>
    </row>
    <row r="8" s="12" customFormat="1" ht="24">
      <c r="A8" s="12" t="s">
        <v>358</v>
      </c>
    </row>
    <row r="9" s="12" customFormat="1" ht="24">
      <c r="A9" s="12" t="s">
        <v>359</v>
      </c>
    </row>
    <row r="10" s="12" customFormat="1" ht="24">
      <c r="A10" s="12" t="s">
        <v>360</v>
      </c>
    </row>
    <row r="11" s="12" customFormat="1" ht="24">
      <c r="A11" s="12" t="s">
        <v>366</v>
      </c>
    </row>
    <row r="12" s="12" customFormat="1" ht="24">
      <c r="A12" s="12" t="s">
        <v>349</v>
      </c>
    </row>
    <row r="13" spans="1:16" s="12" customFormat="1" ht="21.75" customHeight="1">
      <c r="A13" s="176" t="s">
        <v>336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</row>
    <row r="14" s="12" customFormat="1" ht="24">
      <c r="A14" s="12" t="s">
        <v>350</v>
      </c>
    </row>
    <row r="15" s="12" customFormat="1" ht="24">
      <c r="A15" s="12" t="s">
        <v>351</v>
      </c>
    </row>
    <row r="16" s="12" customFormat="1" ht="24">
      <c r="A16" s="12" t="s">
        <v>352</v>
      </c>
    </row>
    <row r="17" spans="1:7" s="4" customFormat="1" ht="24">
      <c r="A17" s="4" t="s">
        <v>337</v>
      </c>
      <c r="B17" s="92"/>
      <c r="C17" s="93"/>
      <c r="D17" s="93"/>
      <c r="E17" s="94"/>
      <c r="F17" s="95"/>
      <c r="G17" s="3"/>
    </row>
    <row r="18" spans="1:13" s="4" customFormat="1" ht="24">
      <c r="A18" s="173" t="s">
        <v>367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2" s="4" customFormat="1" ht="24">
      <c r="A19" s="36"/>
      <c r="B19" s="36" t="s">
        <v>136</v>
      </c>
    </row>
    <row r="20" spans="1:2" s="4" customFormat="1" ht="24">
      <c r="A20" s="36"/>
      <c r="B20" s="36" t="s">
        <v>353</v>
      </c>
    </row>
    <row r="21" spans="1:2" s="4" customFormat="1" ht="24">
      <c r="A21" s="36"/>
      <c r="B21" s="36" t="s">
        <v>355</v>
      </c>
    </row>
    <row r="22" spans="1:2" s="4" customFormat="1" ht="24">
      <c r="A22" s="36"/>
      <c r="B22" s="36" t="s">
        <v>354</v>
      </c>
    </row>
    <row r="23" spans="1:2" s="4" customFormat="1" ht="24">
      <c r="A23" s="36"/>
      <c r="B23" s="36" t="s">
        <v>356</v>
      </c>
    </row>
    <row r="24" spans="1:2" s="4" customFormat="1" ht="24">
      <c r="A24" s="36"/>
      <c r="B24" s="36" t="s">
        <v>357</v>
      </c>
    </row>
    <row r="25" spans="1:2" s="4" customFormat="1" ht="24">
      <c r="A25" s="36"/>
      <c r="B25" s="36" t="s">
        <v>207</v>
      </c>
    </row>
    <row r="26" spans="1:2" s="4" customFormat="1" ht="24">
      <c r="A26" s="36"/>
      <c r="B26" s="36" t="s">
        <v>208</v>
      </c>
    </row>
    <row r="27" spans="1:2" s="4" customFormat="1" ht="24">
      <c r="A27" s="36"/>
      <c r="B27" s="36" t="s">
        <v>340</v>
      </c>
    </row>
    <row r="28" spans="1:2" s="9" customFormat="1" ht="23.25">
      <c r="A28" s="47"/>
      <c r="B28" s="47"/>
    </row>
  </sheetData>
  <sheetProtection/>
  <mergeCells count="7">
    <mergeCell ref="A18:M18"/>
    <mergeCell ref="A3:M3"/>
    <mergeCell ref="A4:M4"/>
    <mergeCell ref="A5:M5"/>
    <mergeCell ref="A2:M2"/>
    <mergeCell ref="B6:M6"/>
    <mergeCell ref="A13:P13"/>
  </mergeCells>
  <printOptions/>
  <pageMargins left="0.75" right="0" top="0.551181102362205" bottom="0.748031496062992" header="0.31496062992126" footer="0.3149606299212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A1" sqref="A1:IV16384"/>
    </sheetView>
  </sheetViews>
  <sheetFormatPr defaultColWidth="9.140625" defaultRowHeight="21.75"/>
  <cols>
    <col min="1" max="16384" width="9.140625" style="121" customWidth="1"/>
  </cols>
  <sheetData>
    <row r="2" spans="1:2" s="123" customFormat="1" ht="24">
      <c r="A2" s="242"/>
      <c r="B2" s="123" t="s">
        <v>368</v>
      </c>
    </row>
    <row r="3" spans="1:13" s="121" customFormat="1" ht="24">
      <c r="A3" s="243"/>
      <c r="B3" s="223" t="s">
        <v>369</v>
      </c>
      <c r="C3" s="223"/>
      <c r="D3" s="223"/>
      <c r="E3" s="223"/>
      <c r="F3" s="223"/>
      <c r="G3" s="223"/>
      <c r="H3" s="223"/>
      <c r="I3" s="223"/>
      <c r="J3" s="223"/>
      <c r="K3" s="223"/>
      <c r="L3" s="124"/>
      <c r="M3" s="124"/>
    </row>
    <row r="4" s="121" customFormat="1" ht="24">
      <c r="A4" s="243" t="s">
        <v>375</v>
      </c>
    </row>
    <row r="5" s="121" customFormat="1" ht="24">
      <c r="A5" s="121" t="s">
        <v>376</v>
      </c>
    </row>
    <row r="6" s="121" customFormat="1" ht="24"/>
    <row r="7" spans="2:6" s="123" customFormat="1" ht="24">
      <c r="B7" s="224" t="s">
        <v>314</v>
      </c>
      <c r="C7" s="224"/>
      <c r="D7" s="224"/>
      <c r="E7" s="225"/>
      <c r="F7" s="226"/>
    </row>
    <row r="8" spans="2:6" s="123" customFormat="1" ht="23.25" customHeight="1">
      <c r="B8" s="227" t="s">
        <v>135</v>
      </c>
      <c r="C8" s="227"/>
      <c r="D8" s="227"/>
      <c r="E8" s="225"/>
      <c r="F8" s="228"/>
    </row>
    <row r="9" spans="2:10" s="121" customFormat="1" ht="24">
      <c r="B9" s="222" t="s">
        <v>372</v>
      </c>
      <c r="C9" s="222"/>
      <c r="D9" s="222"/>
      <c r="E9" s="222"/>
      <c r="F9" s="222"/>
      <c r="G9" s="222"/>
      <c r="H9" s="222"/>
      <c r="I9" s="222"/>
      <c r="J9" s="222"/>
    </row>
    <row r="10" spans="1:10" s="121" customFormat="1" ht="24">
      <c r="A10" s="222" t="s">
        <v>245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s="123" customFormat="1" ht="24">
      <c r="A11" s="179" t="s">
        <v>374</v>
      </c>
      <c r="B11" s="179"/>
      <c r="C11" s="179"/>
      <c r="D11" s="179"/>
      <c r="E11" s="179"/>
      <c r="F11" s="179"/>
      <c r="G11" s="179"/>
      <c r="H11" s="179"/>
      <c r="I11" s="179"/>
      <c r="J11" s="179"/>
    </row>
    <row r="12" spans="1:11" s="121" customFormat="1" ht="24">
      <c r="A12" s="222" t="s">
        <v>373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</row>
    <row r="13" s="121" customFormat="1" ht="24"/>
  </sheetData>
  <sheetProtection/>
  <mergeCells count="5">
    <mergeCell ref="B3:K3"/>
    <mergeCell ref="A11:J11"/>
    <mergeCell ref="A10:J10"/>
    <mergeCell ref="A12:K12"/>
    <mergeCell ref="B9:J9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S25"/>
  <sheetViews>
    <sheetView zoomScale="118" zoomScaleNormal="118" zoomScalePageLayoutView="0" workbookViewId="0" topLeftCell="A1">
      <selection activeCell="A11" sqref="A11"/>
    </sheetView>
  </sheetViews>
  <sheetFormatPr defaultColWidth="9.140625" defaultRowHeight="21.75"/>
  <cols>
    <col min="1" max="1" width="28.28125" style="4" customWidth="1"/>
    <col min="2" max="2" width="28.421875" style="3" customWidth="1"/>
    <col min="3" max="3" width="29.7109375" style="3" customWidth="1"/>
    <col min="4" max="4" width="10.28125" style="4" customWidth="1"/>
    <col min="5" max="16384" width="9.140625" style="4" customWidth="1"/>
  </cols>
  <sheetData>
    <row r="2" spans="1:253" ht="24">
      <c r="A2" s="181" t="s">
        <v>107</v>
      </c>
      <c r="B2" s="181"/>
      <c r="C2" s="181"/>
      <c r="D2" s="181"/>
      <c r="E2" s="18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24">
      <c r="A3" s="55"/>
      <c r="B3" s="55"/>
      <c r="C3" s="55"/>
      <c r="D3" s="55"/>
      <c r="E3" s="5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5" ht="27.75">
      <c r="A4" s="174" t="s">
        <v>317</v>
      </c>
      <c r="B4" s="174"/>
      <c r="C4" s="174"/>
      <c r="D4" s="174"/>
      <c r="E4" s="174"/>
    </row>
    <row r="5" spans="1:5" ht="27.75">
      <c r="A5" s="174" t="s">
        <v>318</v>
      </c>
      <c r="B5" s="174"/>
      <c r="C5" s="174"/>
      <c r="D5" s="174"/>
      <c r="E5" s="174"/>
    </row>
    <row r="6" spans="1:5" ht="27.75">
      <c r="A6" s="174" t="s">
        <v>146</v>
      </c>
      <c r="B6" s="174"/>
      <c r="C6" s="174"/>
      <c r="D6" s="174"/>
      <c r="E6" s="174"/>
    </row>
    <row r="7" spans="1:4" ht="24">
      <c r="A7" s="8"/>
      <c r="B7" s="8"/>
      <c r="C7" s="8"/>
      <c r="D7" s="8"/>
    </row>
    <row r="8" spans="1:6" ht="24">
      <c r="A8" s="56" t="s">
        <v>289</v>
      </c>
      <c r="B8" s="56"/>
      <c r="C8" s="56"/>
      <c r="D8" s="56"/>
      <c r="E8" s="56"/>
      <c r="F8" s="56"/>
    </row>
    <row r="9" spans="1:6" ht="24">
      <c r="A9" s="56" t="s">
        <v>319</v>
      </c>
      <c r="B9" s="56"/>
      <c r="C9" s="56"/>
      <c r="D9" s="56"/>
      <c r="E9" s="56"/>
      <c r="F9" s="56"/>
    </row>
    <row r="10" spans="1:6" s="140" customFormat="1" ht="24">
      <c r="A10" s="139" t="s">
        <v>335</v>
      </c>
      <c r="B10" s="139"/>
      <c r="C10" s="139"/>
      <c r="D10" s="139"/>
      <c r="E10" s="139"/>
      <c r="F10" s="139"/>
    </row>
    <row r="11" spans="1:3" s="140" customFormat="1" ht="24">
      <c r="A11" s="140" t="s">
        <v>361</v>
      </c>
      <c r="B11" s="141"/>
      <c r="C11" s="141"/>
    </row>
    <row r="12" ht="24">
      <c r="A12" s="4" t="s">
        <v>206</v>
      </c>
    </row>
    <row r="14" ht="24">
      <c r="A14" s="10" t="s">
        <v>34</v>
      </c>
    </row>
    <row r="15" ht="24">
      <c r="A15" s="10" t="s">
        <v>59</v>
      </c>
    </row>
    <row r="17" spans="1:3" s="12" customFormat="1" ht="36.75" customHeight="1">
      <c r="A17" s="180" t="s">
        <v>5</v>
      </c>
      <c r="B17" s="182" t="s">
        <v>24</v>
      </c>
      <c r="C17" s="182" t="s">
        <v>7</v>
      </c>
    </row>
    <row r="18" spans="1:3" ht="12.75" customHeight="1">
      <c r="A18" s="180"/>
      <c r="B18" s="183"/>
      <c r="C18" s="183"/>
    </row>
    <row r="19" spans="1:3" ht="35.25" customHeight="1">
      <c r="A19" s="11" t="s">
        <v>10</v>
      </c>
      <c r="B19" s="11">
        <f>data!B339</f>
        <v>112</v>
      </c>
      <c r="C19" s="13">
        <f>B19*100/$B$21</f>
        <v>33.23442136498517</v>
      </c>
    </row>
    <row r="20" spans="1:3" ht="35.25" customHeight="1">
      <c r="A20" s="11" t="s">
        <v>11</v>
      </c>
      <c r="B20" s="11">
        <f>data!B340</f>
        <v>225</v>
      </c>
      <c r="C20" s="13">
        <f>B20*100/$B$21</f>
        <v>66.76557863501483</v>
      </c>
    </row>
    <row r="21" spans="1:3" ht="33.75" customHeight="1">
      <c r="A21" s="14" t="s">
        <v>4</v>
      </c>
      <c r="B21" s="14">
        <f>SUM(B19:B20)</f>
        <v>337</v>
      </c>
      <c r="C21" s="65">
        <f>B21*100/$B$21</f>
        <v>100</v>
      </c>
    </row>
    <row r="23" ht="24">
      <c r="A23" s="36" t="s">
        <v>108</v>
      </c>
    </row>
    <row r="24" ht="24">
      <c r="A24" s="36" t="s">
        <v>292</v>
      </c>
    </row>
    <row r="25" ht="24">
      <c r="A25" s="36"/>
    </row>
  </sheetData>
  <sheetProtection/>
  <mergeCells count="7">
    <mergeCell ref="A17:A18"/>
    <mergeCell ref="A4:E4"/>
    <mergeCell ref="A5:E5"/>
    <mergeCell ref="A6:E6"/>
    <mergeCell ref="A2:E2"/>
    <mergeCell ref="C17:C18"/>
    <mergeCell ref="B17:B1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U15"/>
  <sheetViews>
    <sheetView zoomScale="124" zoomScaleNormal="124" zoomScalePageLayoutView="0" workbookViewId="0" topLeftCell="A1">
      <selection activeCell="C5" sqref="C5:C6"/>
    </sheetView>
  </sheetViews>
  <sheetFormatPr defaultColWidth="9.140625" defaultRowHeight="21.75"/>
  <cols>
    <col min="1" max="1" width="3.28125" style="4" customWidth="1"/>
    <col min="2" max="2" width="29.7109375" style="4" customWidth="1"/>
    <col min="3" max="3" width="28.57421875" style="3" customWidth="1"/>
    <col min="4" max="4" width="31.140625" style="3" customWidth="1"/>
    <col min="5" max="5" width="9.140625" style="4" customWidth="1"/>
    <col min="6" max="7" width="9.140625" style="4" hidden="1" customWidth="1"/>
    <col min="8" max="16384" width="9.140625" style="4" customWidth="1"/>
  </cols>
  <sheetData>
    <row r="1" spans="2:255" ht="24">
      <c r="B1" s="181" t="s">
        <v>106</v>
      </c>
      <c r="C1" s="181"/>
      <c r="D1" s="181"/>
      <c r="E1" s="181"/>
      <c r="F1" s="181"/>
      <c r="G1" s="18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2:255" ht="24">
      <c r="B2" s="55"/>
      <c r="C2" s="55"/>
      <c r="D2" s="55"/>
      <c r="E2" s="55"/>
      <c r="F2" s="55"/>
      <c r="G2" s="5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2:4" ht="24">
      <c r="B3" s="86" t="s">
        <v>58</v>
      </c>
      <c r="C3" s="59"/>
      <c r="D3" s="59"/>
    </row>
    <row r="4" spans="2:4" ht="14.25" customHeight="1" thickBot="1">
      <c r="B4" s="87"/>
      <c r="C4" s="88"/>
      <c r="D4" s="88"/>
    </row>
    <row r="5" spans="2:4" s="12" customFormat="1" ht="45.75" customHeight="1" thickTop="1">
      <c r="B5" s="183" t="s">
        <v>6</v>
      </c>
      <c r="C5" s="185" t="s">
        <v>24</v>
      </c>
      <c r="D5" s="185" t="s">
        <v>7</v>
      </c>
    </row>
    <row r="6" spans="2:4" ht="9.75" customHeight="1" thickBot="1">
      <c r="B6" s="184"/>
      <c r="C6" s="186"/>
      <c r="D6" s="186"/>
    </row>
    <row r="7" spans="2:4" ht="33.75" customHeight="1" thickTop="1">
      <c r="B7" s="110" t="s">
        <v>102</v>
      </c>
      <c r="C7" s="85">
        <f>data!B343</f>
        <v>278</v>
      </c>
      <c r="D7" s="83">
        <f>C7*100/C11</f>
        <v>82.49258160237389</v>
      </c>
    </row>
    <row r="8" spans="2:4" ht="33.75" customHeight="1">
      <c r="B8" s="110" t="s">
        <v>12</v>
      </c>
      <c r="C8" s="48">
        <f>data!B344</f>
        <v>26</v>
      </c>
      <c r="D8" s="83">
        <f>C8*100/C11</f>
        <v>7.71513353115727</v>
      </c>
    </row>
    <row r="9" spans="2:4" ht="33.75" customHeight="1">
      <c r="B9" s="110" t="s">
        <v>101</v>
      </c>
      <c r="C9" s="49">
        <f>data!B345</f>
        <v>32</v>
      </c>
      <c r="D9" s="83">
        <f>C9*100/C11</f>
        <v>9.495548961424332</v>
      </c>
    </row>
    <row r="10" spans="2:4" ht="33.75" customHeight="1">
      <c r="B10" s="110" t="s">
        <v>285</v>
      </c>
      <c r="C10" s="49">
        <f>data!B346</f>
        <v>1</v>
      </c>
      <c r="D10" s="83">
        <f>C10*100/C11</f>
        <v>0.29673590504451036</v>
      </c>
    </row>
    <row r="11" spans="2:4" ht="33.75" customHeight="1" thickBot="1">
      <c r="B11" s="80" t="s">
        <v>4</v>
      </c>
      <c r="C11" s="80">
        <f>SUM(C7:C10)</f>
        <v>337</v>
      </c>
      <c r="D11" s="111">
        <f>C11*100/C11</f>
        <v>100</v>
      </c>
    </row>
    <row r="12" ht="24.75" thickTop="1"/>
    <row r="13" ht="24">
      <c r="B13" s="36" t="s">
        <v>122</v>
      </c>
    </row>
    <row r="14" ht="24">
      <c r="B14" s="36" t="s">
        <v>290</v>
      </c>
    </row>
    <row r="15" ht="24">
      <c r="B15" s="36" t="s">
        <v>291</v>
      </c>
    </row>
  </sheetData>
  <sheetProtection/>
  <mergeCells count="4">
    <mergeCell ref="B5:B6"/>
    <mergeCell ref="B1:G1"/>
    <mergeCell ref="D5:D6"/>
    <mergeCell ref="C5:C6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zoomScale="130" zoomScaleNormal="130" zoomScalePageLayoutView="0" workbookViewId="0" topLeftCell="A67">
      <selection activeCell="F69" sqref="F69"/>
    </sheetView>
  </sheetViews>
  <sheetFormatPr defaultColWidth="9.140625" defaultRowHeight="21.75"/>
  <cols>
    <col min="1" max="1" width="12.421875" style="4" customWidth="1"/>
    <col min="2" max="2" width="9.140625" style="4" customWidth="1"/>
    <col min="3" max="3" width="17.7109375" style="4" customWidth="1"/>
    <col min="4" max="4" width="23.7109375" style="4" customWidth="1"/>
    <col min="5" max="5" width="9.00390625" style="3" customWidth="1"/>
    <col min="6" max="6" width="12.00390625" style="3" customWidth="1"/>
    <col min="7" max="7" width="16.421875" style="3" customWidth="1"/>
    <col min="8" max="16384" width="9.140625" style="4" customWidth="1"/>
  </cols>
  <sheetData>
    <row r="1" spans="1:8" ht="22.5" customHeight="1">
      <c r="A1" s="189" t="s">
        <v>201</v>
      </c>
      <c r="B1" s="189"/>
      <c r="C1" s="189"/>
      <c r="D1" s="189"/>
      <c r="E1" s="189"/>
      <c r="F1" s="189"/>
      <c r="G1" s="144"/>
      <c r="H1" s="144"/>
    </row>
    <row r="2" spans="1:8" ht="22.5" customHeight="1">
      <c r="A2" s="145"/>
      <c r="B2" s="145"/>
      <c r="C2" s="145"/>
      <c r="D2" s="145"/>
      <c r="E2" s="145"/>
      <c r="F2" s="145"/>
      <c r="G2" s="144"/>
      <c r="H2" s="144"/>
    </row>
    <row r="3" ht="24">
      <c r="A3" s="61" t="s">
        <v>326</v>
      </c>
    </row>
    <row r="4" spans="1:6" ht="24">
      <c r="A4" s="61"/>
      <c r="B4" s="199" t="s">
        <v>200</v>
      </c>
      <c r="C4" s="200"/>
      <c r="D4" s="200"/>
      <c r="E4" s="72" t="s">
        <v>24</v>
      </c>
      <c r="F4" s="72" t="s">
        <v>7</v>
      </c>
    </row>
    <row r="5" spans="1:6" ht="24">
      <c r="A5" s="61"/>
      <c r="B5" s="125" t="s">
        <v>185</v>
      </c>
      <c r="C5" s="72"/>
      <c r="D5" s="72"/>
      <c r="E5" s="72">
        <v>12</v>
      </c>
      <c r="F5" s="76">
        <f aca="true" t="shared" si="0" ref="F5:F23">E5*100/$E$104</f>
        <v>3.5608308605341246</v>
      </c>
    </row>
    <row r="6" spans="1:6" ht="24">
      <c r="A6" s="61"/>
      <c r="B6" s="126" t="s">
        <v>161</v>
      </c>
      <c r="C6" s="126"/>
      <c r="D6" s="72"/>
      <c r="E6" s="71">
        <v>3</v>
      </c>
      <c r="F6" s="127">
        <f t="shared" si="0"/>
        <v>0.8902077151335311</v>
      </c>
    </row>
    <row r="7" spans="1:6" ht="24">
      <c r="A7" s="61"/>
      <c r="B7" s="190" t="s">
        <v>302</v>
      </c>
      <c r="C7" s="191"/>
      <c r="D7" s="192"/>
      <c r="E7" s="71">
        <v>2</v>
      </c>
      <c r="F7" s="127">
        <f t="shared" si="0"/>
        <v>0.5934718100890207</v>
      </c>
    </row>
    <row r="8" spans="1:6" ht="24">
      <c r="A8" s="61"/>
      <c r="B8" s="190" t="s">
        <v>308</v>
      </c>
      <c r="C8" s="191"/>
      <c r="D8" s="192"/>
      <c r="E8" s="71">
        <v>3</v>
      </c>
      <c r="F8" s="127">
        <f t="shared" si="0"/>
        <v>0.8902077151335311</v>
      </c>
    </row>
    <row r="9" spans="1:6" ht="24">
      <c r="A9" s="61"/>
      <c r="B9" s="128" t="s">
        <v>186</v>
      </c>
      <c r="C9" s="129"/>
      <c r="D9" s="130"/>
      <c r="E9" s="71">
        <v>4</v>
      </c>
      <c r="F9" s="127">
        <f t="shared" si="0"/>
        <v>1.1869436201780414</v>
      </c>
    </row>
    <row r="10" spans="1:6" ht="24">
      <c r="A10" s="61"/>
      <c r="B10" s="131" t="s">
        <v>149</v>
      </c>
      <c r="C10" s="132"/>
      <c r="D10" s="133"/>
      <c r="E10" s="72">
        <v>60</v>
      </c>
      <c r="F10" s="76">
        <f t="shared" si="0"/>
        <v>17.80415430267062</v>
      </c>
    </row>
    <row r="11" spans="1:6" ht="24">
      <c r="A11" s="61"/>
      <c r="B11" s="194" t="s">
        <v>194</v>
      </c>
      <c r="C11" s="195"/>
      <c r="D11" s="196"/>
      <c r="E11" s="134">
        <v>11</v>
      </c>
      <c r="F11" s="127">
        <f t="shared" si="0"/>
        <v>3.264094955489614</v>
      </c>
    </row>
    <row r="12" spans="1:6" ht="24">
      <c r="A12" s="61"/>
      <c r="B12" s="194" t="s">
        <v>187</v>
      </c>
      <c r="C12" s="195"/>
      <c r="D12" s="196"/>
      <c r="E12" s="134">
        <v>21</v>
      </c>
      <c r="F12" s="127">
        <f t="shared" si="0"/>
        <v>6.231454005934718</v>
      </c>
    </row>
    <row r="13" spans="1:6" ht="24">
      <c r="A13" s="61"/>
      <c r="B13" s="194" t="s">
        <v>195</v>
      </c>
      <c r="C13" s="195"/>
      <c r="D13" s="196"/>
      <c r="E13" s="134">
        <v>5</v>
      </c>
      <c r="F13" s="127">
        <f t="shared" si="0"/>
        <v>1.4836795252225519</v>
      </c>
    </row>
    <row r="14" spans="1:6" ht="24">
      <c r="A14" s="61"/>
      <c r="B14" s="194" t="s">
        <v>170</v>
      </c>
      <c r="C14" s="195"/>
      <c r="D14" s="196"/>
      <c r="E14" s="134">
        <v>1</v>
      </c>
      <c r="F14" s="127">
        <f t="shared" si="0"/>
        <v>0.29673590504451036</v>
      </c>
    </row>
    <row r="15" spans="1:6" ht="24">
      <c r="A15" s="61"/>
      <c r="B15" s="188" t="s">
        <v>303</v>
      </c>
      <c r="C15" s="188"/>
      <c r="D15" s="188"/>
      <c r="E15" s="134">
        <v>1</v>
      </c>
      <c r="F15" s="127">
        <f t="shared" si="0"/>
        <v>0.29673590504451036</v>
      </c>
    </row>
    <row r="16" spans="1:6" ht="24">
      <c r="A16" s="61"/>
      <c r="B16" s="188" t="s">
        <v>304</v>
      </c>
      <c r="C16" s="188"/>
      <c r="D16" s="188"/>
      <c r="E16" s="134">
        <v>5</v>
      </c>
      <c r="F16" s="127">
        <f t="shared" si="0"/>
        <v>1.4836795252225519</v>
      </c>
    </row>
    <row r="17" spans="1:6" ht="24">
      <c r="A17" s="61"/>
      <c r="B17" s="110" t="s">
        <v>316</v>
      </c>
      <c r="C17" s="135"/>
      <c r="D17" s="135"/>
      <c r="E17" s="134">
        <v>8</v>
      </c>
      <c r="F17" s="127">
        <f t="shared" si="0"/>
        <v>2.373887240356083</v>
      </c>
    </row>
    <row r="18" spans="1:6" ht="24">
      <c r="A18" s="61"/>
      <c r="B18" s="110" t="s">
        <v>315</v>
      </c>
      <c r="C18" s="135"/>
      <c r="D18" s="135"/>
      <c r="E18" s="134">
        <v>4</v>
      </c>
      <c r="F18" s="127">
        <f t="shared" si="0"/>
        <v>1.1869436201780414</v>
      </c>
    </row>
    <row r="19" spans="1:6" ht="24">
      <c r="A19" s="61"/>
      <c r="B19" s="188" t="s">
        <v>305</v>
      </c>
      <c r="C19" s="188"/>
      <c r="D19" s="188"/>
      <c r="E19" s="134">
        <v>2</v>
      </c>
      <c r="F19" s="127">
        <f t="shared" si="0"/>
        <v>0.5934718100890207</v>
      </c>
    </row>
    <row r="20" spans="1:6" ht="24">
      <c r="A20" s="61"/>
      <c r="B20" s="188" t="s">
        <v>180</v>
      </c>
      <c r="C20" s="188"/>
      <c r="D20" s="188"/>
      <c r="E20" s="134">
        <v>2</v>
      </c>
      <c r="F20" s="127">
        <f t="shared" si="0"/>
        <v>0.5934718100890207</v>
      </c>
    </row>
    <row r="21" spans="1:6" ht="24">
      <c r="A21" s="61"/>
      <c r="B21" s="131" t="s">
        <v>157</v>
      </c>
      <c r="C21" s="132"/>
      <c r="D21" s="133"/>
      <c r="E21" s="72">
        <v>3</v>
      </c>
      <c r="F21" s="76">
        <f t="shared" si="0"/>
        <v>0.8902077151335311</v>
      </c>
    </row>
    <row r="22" spans="1:6" ht="24">
      <c r="A22" s="61"/>
      <c r="B22" s="136" t="s">
        <v>197</v>
      </c>
      <c r="C22" s="137"/>
      <c r="D22" s="138"/>
      <c r="E22" s="71">
        <v>2</v>
      </c>
      <c r="F22" s="127">
        <f t="shared" si="0"/>
        <v>0.5934718100890207</v>
      </c>
    </row>
    <row r="23" spans="1:6" ht="24">
      <c r="A23" s="61"/>
      <c r="B23" s="136" t="s">
        <v>299</v>
      </c>
      <c r="C23" s="137"/>
      <c r="D23" s="138"/>
      <c r="E23" s="71">
        <v>1</v>
      </c>
      <c r="F23" s="127">
        <f t="shared" si="0"/>
        <v>0.29673590504451036</v>
      </c>
    </row>
    <row r="24" spans="1:6" ht="24">
      <c r="A24" s="61"/>
      <c r="B24" s="142"/>
      <c r="C24" s="142"/>
      <c r="D24" s="142"/>
      <c r="E24" s="93"/>
      <c r="F24" s="95"/>
    </row>
    <row r="25" spans="1:6" ht="24">
      <c r="A25" s="61"/>
      <c r="B25" s="142"/>
      <c r="C25" s="142"/>
      <c r="D25" s="142"/>
      <c r="E25" s="93"/>
      <c r="F25" s="95"/>
    </row>
    <row r="26" spans="1:6" ht="24">
      <c r="A26" s="61"/>
      <c r="B26" s="142"/>
      <c r="C26" s="142"/>
      <c r="D26" s="142"/>
      <c r="E26" s="93"/>
      <c r="F26" s="95"/>
    </row>
    <row r="27" spans="1:6" ht="24">
      <c r="A27" s="61"/>
      <c r="B27" s="142"/>
      <c r="C27" s="142"/>
      <c r="D27" s="142"/>
      <c r="E27" s="93"/>
      <c r="F27" s="95"/>
    </row>
    <row r="28" spans="1:6" ht="24">
      <c r="A28" s="61"/>
      <c r="B28" s="142"/>
      <c r="C28" s="142"/>
      <c r="D28" s="142"/>
      <c r="E28" s="93"/>
      <c r="F28" s="95"/>
    </row>
    <row r="29" spans="1:6" ht="24">
      <c r="A29" s="61"/>
      <c r="B29" s="142"/>
      <c r="C29" s="142"/>
      <c r="D29" s="142"/>
      <c r="E29" s="93"/>
      <c r="F29" s="95"/>
    </row>
    <row r="30" spans="1:6" ht="24">
      <c r="A30" s="61"/>
      <c r="B30" s="142"/>
      <c r="C30" s="142"/>
      <c r="D30" s="142"/>
      <c r="E30" s="93"/>
      <c r="F30" s="95"/>
    </row>
    <row r="31" spans="1:6" ht="24">
      <c r="A31" s="61"/>
      <c r="B31" s="142"/>
      <c r="C31" s="142"/>
      <c r="D31" s="142"/>
      <c r="E31" s="93"/>
      <c r="F31" s="95"/>
    </row>
    <row r="32" spans="1:6" ht="24">
      <c r="A32" s="61"/>
      <c r="B32" s="142"/>
      <c r="C32" s="142"/>
      <c r="D32" s="142"/>
      <c r="E32" s="93"/>
      <c r="F32" s="95"/>
    </row>
    <row r="33" spans="1:7" s="112" customFormat="1" ht="24">
      <c r="A33" s="189" t="s">
        <v>320</v>
      </c>
      <c r="B33" s="189"/>
      <c r="C33" s="189"/>
      <c r="D33" s="189"/>
      <c r="E33" s="189"/>
      <c r="F33" s="189"/>
      <c r="G33" s="146"/>
    </row>
    <row r="34" spans="1:7" s="112" customFormat="1" ht="24">
      <c r="A34" s="147"/>
      <c r="B34" s="148"/>
      <c r="C34" s="148"/>
      <c r="D34" s="148"/>
      <c r="E34" s="149"/>
      <c r="F34" s="150"/>
      <c r="G34" s="146"/>
    </row>
    <row r="35" spans="1:6" ht="24">
      <c r="A35" s="61"/>
      <c r="B35" s="202" t="s">
        <v>200</v>
      </c>
      <c r="C35" s="203"/>
      <c r="D35" s="203"/>
      <c r="E35" s="151" t="s">
        <v>24</v>
      </c>
      <c r="F35" s="151" t="s">
        <v>7</v>
      </c>
    </row>
    <row r="36" spans="1:6" ht="24">
      <c r="A36" s="61"/>
      <c r="B36" s="131" t="s">
        <v>152</v>
      </c>
      <c r="C36" s="132"/>
      <c r="D36" s="133"/>
      <c r="E36" s="72">
        <f>SUM(E37:E42)</f>
        <v>11</v>
      </c>
      <c r="F36" s="76">
        <f aca="true" t="shared" si="1" ref="F36:F57">E36*100/$E$104</f>
        <v>3.264094955489614</v>
      </c>
    </row>
    <row r="37" spans="1:6" ht="24">
      <c r="A37" s="61"/>
      <c r="B37" s="136" t="s">
        <v>162</v>
      </c>
      <c r="C37" s="137"/>
      <c r="D37" s="138"/>
      <c r="E37" s="71">
        <v>4</v>
      </c>
      <c r="F37" s="127">
        <f t="shared" si="1"/>
        <v>1.1869436201780414</v>
      </c>
    </row>
    <row r="38" spans="1:6" ht="24">
      <c r="A38" s="61"/>
      <c r="B38" s="136" t="s">
        <v>179</v>
      </c>
      <c r="C38" s="137"/>
      <c r="D38" s="138"/>
      <c r="E38" s="71">
        <v>2</v>
      </c>
      <c r="F38" s="127">
        <f t="shared" si="1"/>
        <v>0.5934718100890207</v>
      </c>
    </row>
    <row r="39" spans="1:6" ht="24">
      <c r="A39" s="61"/>
      <c r="B39" s="136" t="s">
        <v>188</v>
      </c>
      <c r="C39" s="137"/>
      <c r="D39" s="138"/>
      <c r="E39" s="71">
        <v>2</v>
      </c>
      <c r="F39" s="127">
        <f t="shared" si="1"/>
        <v>0.5934718100890207</v>
      </c>
    </row>
    <row r="40" spans="1:6" ht="24">
      <c r="A40" s="61"/>
      <c r="B40" s="136" t="s">
        <v>306</v>
      </c>
      <c r="C40" s="137"/>
      <c r="D40" s="138"/>
      <c r="E40" s="71">
        <v>1</v>
      </c>
      <c r="F40" s="127">
        <f t="shared" si="1"/>
        <v>0.29673590504451036</v>
      </c>
    </row>
    <row r="41" spans="1:6" ht="24">
      <c r="A41" s="61"/>
      <c r="B41" s="136" t="s">
        <v>165</v>
      </c>
      <c r="C41" s="137"/>
      <c r="D41" s="138"/>
      <c r="E41" s="71">
        <v>1</v>
      </c>
      <c r="F41" s="127">
        <f t="shared" si="1"/>
        <v>0.29673590504451036</v>
      </c>
    </row>
    <row r="42" spans="1:6" ht="24">
      <c r="A42" s="61"/>
      <c r="B42" s="136" t="s">
        <v>164</v>
      </c>
      <c r="C42" s="137"/>
      <c r="D42" s="138"/>
      <c r="E42" s="71">
        <v>1</v>
      </c>
      <c r="F42" s="127">
        <f t="shared" si="1"/>
        <v>0.29673590504451036</v>
      </c>
    </row>
    <row r="43" spans="1:6" ht="24">
      <c r="A43" s="61"/>
      <c r="B43" s="131" t="s">
        <v>154</v>
      </c>
      <c r="C43" s="132"/>
      <c r="D43" s="133"/>
      <c r="E43" s="72">
        <v>4</v>
      </c>
      <c r="F43" s="76">
        <f t="shared" si="1"/>
        <v>1.1869436201780414</v>
      </c>
    </row>
    <row r="44" spans="1:6" ht="24">
      <c r="A44" s="61"/>
      <c r="B44" s="136" t="s">
        <v>189</v>
      </c>
      <c r="C44" s="137"/>
      <c r="D44" s="138"/>
      <c r="E44" s="71">
        <v>4</v>
      </c>
      <c r="F44" s="127">
        <f t="shared" si="1"/>
        <v>1.1869436201780414</v>
      </c>
    </row>
    <row r="45" spans="1:6" ht="24">
      <c r="A45" s="61"/>
      <c r="B45" s="131" t="s">
        <v>377</v>
      </c>
      <c r="C45" s="132"/>
      <c r="D45" s="133"/>
      <c r="E45" s="72">
        <f>SUM(E46)</f>
        <v>4</v>
      </c>
      <c r="F45" s="76">
        <f t="shared" si="1"/>
        <v>1.1869436201780414</v>
      </c>
    </row>
    <row r="46" spans="1:6" ht="24">
      <c r="A46" s="61"/>
      <c r="B46" s="136" t="s">
        <v>378</v>
      </c>
      <c r="C46" s="137"/>
      <c r="D46" s="138"/>
      <c r="E46" s="71">
        <v>4</v>
      </c>
      <c r="F46" s="127">
        <f t="shared" si="1"/>
        <v>1.1869436201780414</v>
      </c>
    </row>
    <row r="47" spans="1:6" ht="24">
      <c r="A47" s="61"/>
      <c r="B47" s="131" t="s">
        <v>96</v>
      </c>
      <c r="C47" s="132"/>
      <c r="D47" s="133"/>
      <c r="E47" s="72">
        <v>3</v>
      </c>
      <c r="F47" s="76">
        <f t="shared" si="1"/>
        <v>0.8902077151335311</v>
      </c>
    </row>
    <row r="48" spans="1:6" ht="24">
      <c r="A48" s="61"/>
      <c r="B48" s="136" t="s">
        <v>174</v>
      </c>
      <c r="C48" s="137"/>
      <c r="D48" s="138"/>
      <c r="E48" s="71">
        <v>3</v>
      </c>
      <c r="F48" s="127">
        <f t="shared" si="1"/>
        <v>0.8902077151335311</v>
      </c>
    </row>
    <row r="49" spans="1:6" ht="24">
      <c r="A49" s="61"/>
      <c r="B49" s="131" t="s">
        <v>181</v>
      </c>
      <c r="C49" s="132"/>
      <c r="D49" s="133"/>
      <c r="E49" s="72">
        <v>4</v>
      </c>
      <c r="F49" s="76">
        <f t="shared" si="1"/>
        <v>1.1869436201780414</v>
      </c>
    </row>
    <row r="50" spans="1:6" ht="24">
      <c r="A50" s="61"/>
      <c r="B50" s="136" t="s">
        <v>296</v>
      </c>
      <c r="C50" s="137"/>
      <c r="D50" s="138"/>
      <c r="E50" s="71">
        <v>3</v>
      </c>
      <c r="F50" s="127">
        <f t="shared" si="1"/>
        <v>0.8902077151335311</v>
      </c>
    </row>
    <row r="51" spans="1:6" ht="24">
      <c r="A51" s="61"/>
      <c r="B51" s="136" t="s">
        <v>297</v>
      </c>
      <c r="C51" s="137"/>
      <c r="D51" s="138"/>
      <c r="E51" s="71">
        <v>1</v>
      </c>
      <c r="F51" s="127">
        <f t="shared" si="1"/>
        <v>0.29673590504451036</v>
      </c>
    </row>
    <row r="52" spans="1:6" ht="24">
      <c r="A52" s="61"/>
      <c r="B52" s="131" t="s">
        <v>150</v>
      </c>
      <c r="C52" s="132"/>
      <c r="D52" s="133"/>
      <c r="E52" s="72">
        <v>24</v>
      </c>
      <c r="F52" s="76">
        <f t="shared" si="1"/>
        <v>7.121661721068249</v>
      </c>
    </row>
    <row r="53" spans="1:6" ht="24">
      <c r="A53" s="61"/>
      <c r="B53" s="136" t="s">
        <v>182</v>
      </c>
      <c r="C53" s="137"/>
      <c r="D53" s="138"/>
      <c r="E53" s="71">
        <v>24</v>
      </c>
      <c r="F53" s="127">
        <f t="shared" si="1"/>
        <v>7.121661721068249</v>
      </c>
    </row>
    <row r="54" spans="1:6" ht="24">
      <c r="A54" s="61"/>
      <c r="B54" s="131" t="s">
        <v>151</v>
      </c>
      <c r="C54" s="132"/>
      <c r="D54" s="133"/>
      <c r="E54" s="72">
        <v>7</v>
      </c>
      <c r="F54" s="76">
        <f t="shared" si="1"/>
        <v>2.077151335311573</v>
      </c>
    </row>
    <row r="55" spans="1:6" ht="24">
      <c r="A55" s="61"/>
      <c r="B55" s="136" t="s">
        <v>301</v>
      </c>
      <c r="C55" s="137"/>
      <c r="D55" s="138"/>
      <c r="E55" s="71">
        <v>1</v>
      </c>
      <c r="F55" s="127">
        <f t="shared" si="1"/>
        <v>0.29673590504451036</v>
      </c>
    </row>
    <row r="56" spans="1:6" ht="24">
      <c r="A56" s="61"/>
      <c r="B56" s="136" t="s">
        <v>175</v>
      </c>
      <c r="C56" s="137"/>
      <c r="D56" s="138"/>
      <c r="E56" s="71">
        <v>2</v>
      </c>
      <c r="F56" s="127">
        <f t="shared" si="1"/>
        <v>0.5934718100890207</v>
      </c>
    </row>
    <row r="57" spans="1:6" ht="24">
      <c r="A57" s="61"/>
      <c r="B57" s="136" t="s">
        <v>159</v>
      </c>
      <c r="C57" s="137"/>
      <c r="D57" s="138"/>
      <c r="E57" s="71">
        <v>4</v>
      </c>
      <c r="F57" s="127">
        <f t="shared" si="1"/>
        <v>1.1869436201780414</v>
      </c>
    </row>
    <row r="58" spans="1:6" ht="24">
      <c r="A58" s="61"/>
      <c r="B58" s="142"/>
      <c r="C58" s="142"/>
      <c r="D58" s="142"/>
      <c r="E58" s="93"/>
      <c r="F58" s="95"/>
    </row>
    <row r="59" spans="1:6" ht="24">
      <c r="A59" s="61"/>
      <c r="B59" s="142"/>
      <c r="C59" s="142"/>
      <c r="D59" s="142"/>
      <c r="E59" s="93"/>
      <c r="F59" s="95"/>
    </row>
    <row r="60" spans="1:6" ht="24">
      <c r="A60" s="61"/>
      <c r="B60" s="142"/>
      <c r="C60" s="142"/>
      <c r="D60" s="142"/>
      <c r="E60" s="93"/>
      <c r="F60" s="95"/>
    </row>
    <row r="61" spans="1:6" ht="24">
      <c r="A61" s="61"/>
      <c r="B61" s="142"/>
      <c r="C61" s="142"/>
      <c r="D61" s="142"/>
      <c r="E61" s="93"/>
      <c r="F61" s="95"/>
    </row>
    <row r="62" spans="1:6" ht="24">
      <c r="A62" s="61"/>
      <c r="B62" s="142"/>
      <c r="C62" s="142"/>
      <c r="D62" s="142"/>
      <c r="E62" s="93"/>
      <c r="F62" s="95"/>
    </row>
    <row r="63" spans="1:6" ht="24">
      <c r="A63" s="61"/>
      <c r="B63" s="142"/>
      <c r="C63" s="142"/>
      <c r="D63" s="142"/>
      <c r="E63" s="93"/>
      <c r="F63" s="95"/>
    </row>
    <row r="64" spans="1:6" ht="24">
      <c r="A64" s="61"/>
      <c r="B64" s="142"/>
      <c r="C64" s="142"/>
      <c r="D64" s="142"/>
      <c r="E64" s="93"/>
      <c r="F64" s="95"/>
    </row>
    <row r="65" spans="1:6" ht="24">
      <c r="A65" s="189" t="s">
        <v>147</v>
      </c>
      <c r="B65" s="189"/>
      <c r="C65" s="189"/>
      <c r="D65" s="189"/>
      <c r="E65" s="189"/>
      <c r="F65" s="189"/>
    </row>
    <row r="66" spans="1:6" ht="24">
      <c r="A66" s="61"/>
      <c r="B66" s="152"/>
      <c r="C66" s="152"/>
      <c r="D66" s="152"/>
      <c r="E66" s="153"/>
      <c r="F66" s="154"/>
    </row>
    <row r="67" spans="1:6" ht="24">
      <c r="A67" s="61"/>
      <c r="B67" s="202" t="s">
        <v>200</v>
      </c>
      <c r="C67" s="203"/>
      <c r="D67" s="203"/>
      <c r="E67" s="151" t="s">
        <v>24</v>
      </c>
      <c r="F67" s="151" t="s">
        <v>7</v>
      </c>
    </row>
    <row r="68" spans="1:6" ht="24">
      <c r="A68" s="61"/>
      <c r="B68" s="155" t="s">
        <v>148</v>
      </c>
      <c r="C68" s="156"/>
      <c r="D68" s="157"/>
      <c r="E68" s="72">
        <v>80</v>
      </c>
      <c r="F68" s="76">
        <f aca="true" t="shared" si="2" ref="F68:F78">E68*100/$E$104</f>
        <v>23.73887240356083</v>
      </c>
    </row>
    <row r="69" spans="1:6" ht="24">
      <c r="A69" s="61"/>
      <c r="B69" s="190" t="s">
        <v>190</v>
      </c>
      <c r="C69" s="191"/>
      <c r="D69" s="192"/>
      <c r="E69" s="71">
        <v>31</v>
      </c>
      <c r="F69" s="127">
        <f t="shared" si="2"/>
        <v>9.198813056379821</v>
      </c>
    </row>
    <row r="70" spans="1:6" ht="24">
      <c r="A70" s="61"/>
      <c r="B70" s="193" t="s">
        <v>191</v>
      </c>
      <c r="C70" s="193"/>
      <c r="D70" s="193"/>
      <c r="E70" s="71">
        <v>10</v>
      </c>
      <c r="F70" s="127">
        <f t="shared" si="2"/>
        <v>2.9673590504451037</v>
      </c>
    </row>
    <row r="71" spans="1:6" ht="24">
      <c r="A71" s="61"/>
      <c r="B71" s="193" t="s">
        <v>192</v>
      </c>
      <c r="C71" s="193"/>
      <c r="D71" s="193"/>
      <c r="E71" s="71">
        <v>21</v>
      </c>
      <c r="F71" s="127">
        <f t="shared" si="2"/>
        <v>6.231454005934718</v>
      </c>
    </row>
    <row r="72" spans="1:6" ht="24">
      <c r="A72" s="61"/>
      <c r="B72" s="193" t="s">
        <v>171</v>
      </c>
      <c r="C72" s="193"/>
      <c r="D72" s="193"/>
      <c r="E72" s="71">
        <v>4</v>
      </c>
      <c r="F72" s="127">
        <f t="shared" si="2"/>
        <v>1.1869436201780414</v>
      </c>
    </row>
    <row r="73" spans="1:6" ht="24">
      <c r="A73" s="61"/>
      <c r="B73" s="193" t="s">
        <v>160</v>
      </c>
      <c r="C73" s="193"/>
      <c r="D73" s="193"/>
      <c r="E73" s="71">
        <v>14</v>
      </c>
      <c r="F73" s="127">
        <f t="shared" si="2"/>
        <v>4.154302670623146</v>
      </c>
    </row>
    <row r="74" spans="1:6" ht="24">
      <c r="A74" s="61"/>
      <c r="B74" s="131" t="s">
        <v>379</v>
      </c>
      <c r="C74" s="132"/>
      <c r="D74" s="133"/>
      <c r="E74" s="72">
        <v>33</v>
      </c>
      <c r="F74" s="76">
        <f t="shared" si="2"/>
        <v>9.792284866468842</v>
      </c>
    </row>
    <row r="75" spans="1:6" ht="24">
      <c r="A75" s="61"/>
      <c r="B75" s="193" t="s">
        <v>298</v>
      </c>
      <c r="C75" s="193"/>
      <c r="D75" s="193"/>
      <c r="E75" s="71">
        <v>3</v>
      </c>
      <c r="F75" s="127">
        <f t="shared" si="2"/>
        <v>0.8902077151335311</v>
      </c>
    </row>
    <row r="76" spans="1:6" ht="24">
      <c r="A76" s="61"/>
      <c r="B76" s="193" t="s">
        <v>380</v>
      </c>
      <c r="C76" s="193"/>
      <c r="D76" s="193"/>
      <c r="E76" s="71">
        <v>26</v>
      </c>
      <c r="F76" s="127">
        <f t="shared" si="2"/>
        <v>7.71513353115727</v>
      </c>
    </row>
    <row r="77" spans="1:6" ht="24">
      <c r="A77" s="61"/>
      <c r="B77" s="193" t="s">
        <v>329</v>
      </c>
      <c r="C77" s="193"/>
      <c r="D77" s="193"/>
      <c r="E77" s="71">
        <v>4</v>
      </c>
      <c r="F77" s="127">
        <f t="shared" si="2"/>
        <v>1.1869436201780414</v>
      </c>
    </row>
    <row r="78" spans="1:6" ht="24">
      <c r="A78" s="61"/>
      <c r="B78" s="131" t="s">
        <v>155</v>
      </c>
      <c r="C78" s="132"/>
      <c r="D78" s="133"/>
      <c r="E78" s="72">
        <v>20</v>
      </c>
      <c r="F78" s="76">
        <f t="shared" si="2"/>
        <v>5.9347181008902075</v>
      </c>
    </row>
    <row r="79" spans="1:6" ht="24">
      <c r="A79" s="61"/>
      <c r="B79" s="136" t="s">
        <v>307</v>
      </c>
      <c r="C79" s="137"/>
      <c r="D79" s="138"/>
      <c r="E79" s="71">
        <v>2</v>
      </c>
      <c r="F79" s="127">
        <v>1.1299435028248588</v>
      </c>
    </row>
    <row r="80" spans="1:6" ht="24">
      <c r="A80" s="61"/>
      <c r="B80" s="197" t="s">
        <v>167</v>
      </c>
      <c r="C80" s="197"/>
      <c r="D80" s="197"/>
      <c r="E80" s="71">
        <v>5</v>
      </c>
      <c r="F80" s="127">
        <f aca="true" t="shared" si="3" ref="F80:F91">E80*100/$E$104</f>
        <v>1.4836795252225519</v>
      </c>
    </row>
    <row r="81" spans="1:6" ht="24">
      <c r="A81" s="61"/>
      <c r="B81" s="188" t="s">
        <v>196</v>
      </c>
      <c r="C81" s="188"/>
      <c r="D81" s="188"/>
      <c r="E81" s="134">
        <v>3</v>
      </c>
      <c r="F81" s="127">
        <f t="shared" si="3"/>
        <v>0.8902077151335311</v>
      </c>
    </row>
    <row r="82" spans="1:6" ht="24">
      <c r="A82" s="61"/>
      <c r="B82" s="197" t="s">
        <v>172</v>
      </c>
      <c r="C82" s="197"/>
      <c r="D82" s="197"/>
      <c r="E82" s="71">
        <v>10</v>
      </c>
      <c r="F82" s="127">
        <f t="shared" si="3"/>
        <v>2.9673590504451037</v>
      </c>
    </row>
    <row r="83" spans="1:6" ht="24">
      <c r="A83" s="61"/>
      <c r="B83" s="131" t="s">
        <v>156</v>
      </c>
      <c r="C83" s="132"/>
      <c r="D83" s="133"/>
      <c r="E83" s="72">
        <f>SUM(E84:E87)</f>
        <v>36</v>
      </c>
      <c r="F83" s="76">
        <f t="shared" si="3"/>
        <v>10.682492581602373</v>
      </c>
    </row>
    <row r="84" spans="1:6" ht="24">
      <c r="A84" s="61"/>
      <c r="B84" s="136" t="s">
        <v>168</v>
      </c>
      <c r="C84" s="137"/>
      <c r="D84" s="138"/>
      <c r="E84" s="71">
        <v>4</v>
      </c>
      <c r="F84" s="127">
        <f t="shared" si="3"/>
        <v>1.1869436201780414</v>
      </c>
    </row>
    <row r="85" spans="1:6" ht="24">
      <c r="A85" s="61"/>
      <c r="B85" s="136" t="s">
        <v>166</v>
      </c>
      <c r="C85" s="137"/>
      <c r="D85" s="138"/>
      <c r="E85" s="71">
        <v>14</v>
      </c>
      <c r="F85" s="127">
        <f t="shared" si="3"/>
        <v>4.154302670623146</v>
      </c>
    </row>
    <row r="86" spans="1:6" ht="24">
      <c r="A86" s="61"/>
      <c r="B86" s="190" t="s">
        <v>178</v>
      </c>
      <c r="C86" s="191"/>
      <c r="D86" s="192"/>
      <c r="E86" s="71">
        <v>15</v>
      </c>
      <c r="F86" s="127">
        <f t="shared" si="3"/>
        <v>4.451038575667655</v>
      </c>
    </row>
    <row r="87" spans="1:6" ht="24">
      <c r="A87" s="61"/>
      <c r="B87" s="190" t="s">
        <v>177</v>
      </c>
      <c r="C87" s="191"/>
      <c r="D87" s="192"/>
      <c r="E87" s="71">
        <v>3</v>
      </c>
      <c r="F87" s="127">
        <f t="shared" si="3"/>
        <v>0.8902077151335311</v>
      </c>
    </row>
    <row r="88" spans="1:6" ht="24">
      <c r="A88" s="61"/>
      <c r="B88" s="187" t="s">
        <v>158</v>
      </c>
      <c r="C88" s="187"/>
      <c r="D88" s="187"/>
      <c r="E88" s="158">
        <v>13</v>
      </c>
      <c r="F88" s="76">
        <f t="shared" si="3"/>
        <v>3.857566765578635</v>
      </c>
    </row>
    <row r="89" spans="1:6" ht="24">
      <c r="A89" s="61"/>
      <c r="B89" s="188" t="s">
        <v>300</v>
      </c>
      <c r="C89" s="188"/>
      <c r="D89" s="188"/>
      <c r="E89" s="134">
        <v>7</v>
      </c>
      <c r="F89" s="127">
        <f t="shared" si="3"/>
        <v>2.077151335311573</v>
      </c>
    </row>
    <row r="90" spans="1:6" ht="24">
      <c r="A90" s="61"/>
      <c r="B90" s="188" t="s">
        <v>176</v>
      </c>
      <c r="C90" s="188"/>
      <c r="D90" s="188"/>
      <c r="E90" s="134">
        <v>2</v>
      </c>
      <c r="F90" s="127">
        <f t="shared" si="3"/>
        <v>0.5934718100890207</v>
      </c>
    </row>
    <row r="91" spans="1:6" ht="24">
      <c r="A91" s="61"/>
      <c r="B91" s="188" t="s">
        <v>295</v>
      </c>
      <c r="C91" s="188"/>
      <c r="D91" s="188"/>
      <c r="E91" s="134">
        <v>4</v>
      </c>
      <c r="F91" s="127">
        <f t="shared" si="3"/>
        <v>1.1869436201780414</v>
      </c>
    </row>
    <row r="92" spans="1:6" ht="24">
      <c r="A92" s="61"/>
      <c r="B92" s="167"/>
      <c r="C92" s="167"/>
      <c r="D92" s="167"/>
      <c r="E92" s="168"/>
      <c r="F92" s="95"/>
    </row>
    <row r="93" spans="1:6" ht="24">
      <c r="A93" s="61"/>
      <c r="B93" s="167"/>
      <c r="C93" s="167"/>
      <c r="D93" s="167"/>
      <c r="E93" s="168"/>
      <c r="F93" s="95"/>
    </row>
    <row r="94" spans="1:6" ht="24">
      <c r="A94" s="61"/>
      <c r="B94" s="167"/>
      <c r="C94" s="167"/>
      <c r="D94" s="167"/>
      <c r="E94" s="168"/>
      <c r="F94" s="95"/>
    </row>
    <row r="95" spans="1:6" ht="24">
      <c r="A95" s="61"/>
      <c r="B95" s="167"/>
      <c r="C95" s="167"/>
      <c r="D95" s="167"/>
      <c r="E95" s="168"/>
      <c r="F95" s="95"/>
    </row>
    <row r="96" spans="1:6" ht="24">
      <c r="A96" s="61"/>
      <c r="B96" s="167"/>
      <c r="C96" s="167"/>
      <c r="D96" s="167"/>
      <c r="E96" s="168"/>
      <c r="F96" s="95"/>
    </row>
    <row r="97" spans="1:6" ht="24">
      <c r="A97" s="189" t="s">
        <v>321</v>
      </c>
      <c r="B97" s="189"/>
      <c r="C97" s="189"/>
      <c r="D97" s="189"/>
      <c r="E97" s="189"/>
      <c r="F97" s="189"/>
    </row>
    <row r="98" spans="1:6" ht="24">
      <c r="A98" s="61"/>
      <c r="B98" s="159"/>
      <c r="C98" s="159"/>
      <c r="D98" s="159"/>
      <c r="E98" s="160"/>
      <c r="F98" s="154"/>
    </row>
    <row r="99" spans="1:6" ht="24">
      <c r="A99" s="61"/>
      <c r="B99" s="198" t="s">
        <v>153</v>
      </c>
      <c r="C99" s="198"/>
      <c r="D99" s="198"/>
      <c r="E99" s="161">
        <v>6</v>
      </c>
      <c r="F99" s="162">
        <f aca="true" t="shared" si="4" ref="F99:F104">E99*100/$E$104</f>
        <v>1.7804154302670623</v>
      </c>
    </row>
    <row r="100" spans="1:6" ht="24">
      <c r="A100" s="61"/>
      <c r="B100" s="188" t="s">
        <v>163</v>
      </c>
      <c r="C100" s="188"/>
      <c r="D100" s="188"/>
      <c r="E100" s="134">
        <v>3</v>
      </c>
      <c r="F100" s="127">
        <f t="shared" si="4"/>
        <v>0.8902077151335311</v>
      </c>
    </row>
    <row r="101" spans="1:6" ht="24">
      <c r="A101" s="61"/>
      <c r="B101" s="188" t="s">
        <v>169</v>
      </c>
      <c r="C101" s="188"/>
      <c r="D101" s="188"/>
      <c r="E101" s="134">
        <v>2</v>
      </c>
      <c r="F101" s="127">
        <f t="shared" si="4"/>
        <v>0.5934718100890207</v>
      </c>
    </row>
    <row r="102" spans="1:6" ht="24">
      <c r="A102" s="61"/>
      <c r="B102" s="190" t="s">
        <v>173</v>
      </c>
      <c r="C102" s="191"/>
      <c r="D102" s="192"/>
      <c r="E102" s="134">
        <v>1</v>
      </c>
      <c r="F102" s="127">
        <f t="shared" si="4"/>
        <v>0.29673590504451036</v>
      </c>
    </row>
    <row r="103" spans="1:6" ht="24">
      <c r="A103" s="61"/>
      <c r="B103" s="136" t="s">
        <v>104</v>
      </c>
      <c r="C103" s="137"/>
      <c r="D103" s="138"/>
      <c r="E103" s="134">
        <v>17</v>
      </c>
      <c r="F103" s="127">
        <f t="shared" si="4"/>
        <v>5.044510385756676</v>
      </c>
    </row>
    <row r="104" spans="1:6" ht="24">
      <c r="A104" s="61"/>
      <c r="B104" s="199" t="s">
        <v>193</v>
      </c>
      <c r="C104" s="200"/>
      <c r="D104" s="201"/>
      <c r="E104" s="163">
        <v>337</v>
      </c>
      <c r="F104" s="76">
        <f t="shared" si="4"/>
        <v>100</v>
      </c>
    </row>
    <row r="105" spans="1:7" s="112" customFormat="1" ht="24">
      <c r="A105" s="147"/>
      <c r="B105" s="164"/>
      <c r="C105" s="164"/>
      <c r="D105" s="164"/>
      <c r="E105" s="165"/>
      <c r="F105" s="166"/>
      <c r="G105" s="146"/>
    </row>
    <row r="106" spans="2:6" ht="24">
      <c r="B106" s="92" t="s">
        <v>364</v>
      </c>
      <c r="C106" s="93"/>
      <c r="D106" s="93"/>
      <c r="E106" s="94"/>
      <c r="F106" s="95"/>
    </row>
    <row r="107" spans="1:6" ht="24">
      <c r="A107" s="4" t="s">
        <v>365</v>
      </c>
      <c r="B107" s="93"/>
      <c r="C107" s="93"/>
      <c r="D107" s="93"/>
      <c r="E107" s="94"/>
      <c r="F107" s="95"/>
    </row>
    <row r="108" ht="24">
      <c r="B108" s="4" t="s">
        <v>322</v>
      </c>
    </row>
  </sheetData>
  <sheetProtection/>
  <mergeCells count="39">
    <mergeCell ref="A1:F1"/>
    <mergeCell ref="B4:D4"/>
    <mergeCell ref="B11:D11"/>
    <mergeCell ref="B81:D81"/>
    <mergeCell ref="B12:D12"/>
    <mergeCell ref="B72:D72"/>
    <mergeCell ref="B73:D73"/>
    <mergeCell ref="B13:D13"/>
    <mergeCell ref="B76:D76"/>
    <mergeCell ref="B69:D69"/>
    <mergeCell ref="B102:D102"/>
    <mergeCell ref="B104:D104"/>
    <mergeCell ref="B35:D35"/>
    <mergeCell ref="B86:D86"/>
    <mergeCell ref="B87:D87"/>
    <mergeCell ref="B90:D90"/>
    <mergeCell ref="A97:F97"/>
    <mergeCell ref="B75:D75"/>
    <mergeCell ref="B77:D77"/>
    <mergeCell ref="B67:D67"/>
    <mergeCell ref="B71:D71"/>
    <mergeCell ref="B101:D101"/>
    <mergeCell ref="B15:D15"/>
    <mergeCell ref="B14:D14"/>
    <mergeCell ref="B91:D91"/>
    <mergeCell ref="B80:D80"/>
    <mergeCell ref="B82:D82"/>
    <mergeCell ref="B99:D99"/>
    <mergeCell ref="B100:D100"/>
    <mergeCell ref="B88:D88"/>
    <mergeCell ref="B89:D89"/>
    <mergeCell ref="A33:F33"/>
    <mergeCell ref="A65:F65"/>
    <mergeCell ref="B7:D7"/>
    <mergeCell ref="B8:D8"/>
    <mergeCell ref="B16:D16"/>
    <mergeCell ref="B19:D19"/>
    <mergeCell ref="B20:D20"/>
    <mergeCell ref="B70:D7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120" zoomScaleNormal="120" zoomScalePageLayoutView="0" workbookViewId="0" topLeftCell="A32">
      <selection activeCell="B26" sqref="B26"/>
    </sheetView>
  </sheetViews>
  <sheetFormatPr defaultColWidth="9.140625" defaultRowHeight="21.75"/>
  <cols>
    <col min="1" max="1" width="3.140625" style="9" customWidth="1"/>
    <col min="2" max="2" width="58.421875" style="9" customWidth="1"/>
    <col min="3" max="3" width="9.57421875" style="9" customWidth="1"/>
    <col min="4" max="4" width="5.57421875" style="9" hidden="1" customWidth="1"/>
    <col min="5" max="5" width="12.28125" style="9" customWidth="1"/>
    <col min="6" max="6" width="14.8515625" style="9" customWidth="1"/>
    <col min="7" max="9" width="9.140625" style="9" customWidth="1"/>
    <col min="10" max="16384" width="9.140625" style="9" customWidth="1"/>
  </cols>
  <sheetData>
    <row r="1" spans="1:8" ht="23.25">
      <c r="A1" s="47"/>
      <c r="B1" s="209" t="s">
        <v>323</v>
      </c>
      <c r="C1" s="209"/>
      <c r="D1" s="209"/>
      <c r="E1" s="209"/>
      <c r="F1" s="209"/>
      <c r="G1" s="58"/>
      <c r="H1" s="58"/>
    </row>
    <row r="2" spans="1:2" ht="23.25">
      <c r="A2" s="47"/>
      <c r="B2" s="47"/>
    </row>
    <row r="3" spans="1:7" s="4" customFormat="1" ht="24">
      <c r="A3" s="61" t="s">
        <v>203</v>
      </c>
      <c r="E3" s="3"/>
      <c r="F3" s="3"/>
      <c r="G3" s="3"/>
    </row>
    <row r="4" spans="1:7" s="4" customFormat="1" ht="24">
      <c r="A4" s="61"/>
      <c r="B4" s="169" t="s">
        <v>105</v>
      </c>
      <c r="C4" s="169"/>
      <c r="D4" s="169"/>
      <c r="E4" s="170"/>
      <c r="F4" s="170"/>
      <c r="G4" s="3"/>
    </row>
    <row r="5" spans="2:7" ht="24" thickBot="1">
      <c r="B5" s="210" t="s">
        <v>99</v>
      </c>
      <c r="C5" s="210"/>
      <c r="D5" s="210"/>
      <c r="E5" s="84" t="s">
        <v>24</v>
      </c>
      <c r="F5" s="84" t="s">
        <v>7</v>
      </c>
      <c r="G5" s="46"/>
    </row>
    <row r="6" spans="2:7" s="4" customFormat="1" ht="24.75" thickTop="1">
      <c r="B6" s="204" t="s">
        <v>311</v>
      </c>
      <c r="C6" s="205"/>
      <c r="D6" s="82"/>
      <c r="E6" s="82">
        <f>data!L339</f>
        <v>182</v>
      </c>
      <c r="F6" s="127">
        <f>E6*100/$E$16</f>
        <v>40.534521158129174</v>
      </c>
      <c r="G6" s="3"/>
    </row>
    <row r="7" spans="2:7" s="4" customFormat="1" ht="24">
      <c r="B7" s="206" t="s">
        <v>21</v>
      </c>
      <c r="C7" s="207"/>
      <c r="D7" s="71"/>
      <c r="E7" s="71">
        <f>data!J339</f>
        <v>143</v>
      </c>
      <c r="F7" s="127">
        <f aca="true" t="shared" si="0" ref="F7:F16">E7*100/$E$16</f>
        <v>31.848552338530066</v>
      </c>
      <c r="G7" s="3"/>
    </row>
    <row r="8" spans="2:7" s="4" customFormat="1" ht="24">
      <c r="B8" s="211" t="s">
        <v>2</v>
      </c>
      <c r="C8" s="211"/>
      <c r="D8" s="211"/>
      <c r="E8" s="67">
        <f>data!K339</f>
        <v>78</v>
      </c>
      <c r="F8" s="127">
        <f t="shared" si="0"/>
        <v>17.37193763919822</v>
      </c>
      <c r="G8" s="3"/>
    </row>
    <row r="9" spans="2:7" s="4" customFormat="1" ht="24">
      <c r="B9" s="211" t="s">
        <v>100</v>
      </c>
      <c r="C9" s="211"/>
      <c r="D9" s="211"/>
      <c r="E9" s="67">
        <f>data!N339</f>
        <v>14</v>
      </c>
      <c r="F9" s="127">
        <f t="shared" si="0"/>
        <v>3.11804008908686</v>
      </c>
      <c r="G9" s="3"/>
    </row>
    <row r="10" spans="2:7" s="4" customFormat="1" ht="24">
      <c r="B10" s="211" t="s">
        <v>309</v>
      </c>
      <c r="C10" s="211"/>
      <c r="D10" s="211"/>
      <c r="E10" s="67">
        <f>data!M339</f>
        <v>12</v>
      </c>
      <c r="F10" s="127">
        <f t="shared" si="0"/>
        <v>2.6726057906458798</v>
      </c>
      <c r="G10" s="3"/>
    </row>
    <row r="11" spans="2:7" s="4" customFormat="1" ht="24">
      <c r="B11" s="206" t="s">
        <v>119</v>
      </c>
      <c r="C11" s="207"/>
      <c r="D11" s="66"/>
      <c r="E11" s="67">
        <f>data!P339</f>
        <v>9</v>
      </c>
      <c r="F11" s="127">
        <f t="shared" si="0"/>
        <v>2.0044543429844097</v>
      </c>
      <c r="G11" s="3"/>
    </row>
    <row r="12" spans="2:7" s="4" customFormat="1" ht="24">
      <c r="B12" s="115" t="s">
        <v>123</v>
      </c>
      <c r="C12" s="116"/>
      <c r="D12" s="117"/>
      <c r="E12" s="67">
        <f>data!O339</f>
        <v>5</v>
      </c>
      <c r="F12" s="127">
        <f t="shared" si="0"/>
        <v>1.1135857461024499</v>
      </c>
      <c r="G12" s="3"/>
    </row>
    <row r="13" spans="2:7" s="4" customFormat="1" ht="24">
      <c r="B13" s="115" t="s">
        <v>312</v>
      </c>
      <c r="C13" s="116"/>
      <c r="D13" s="117"/>
      <c r="E13" s="67">
        <f>data!S339</f>
        <v>3</v>
      </c>
      <c r="F13" s="127">
        <f t="shared" si="0"/>
        <v>0.6681514476614699</v>
      </c>
      <c r="G13" s="3"/>
    </row>
    <row r="14" spans="2:7" s="4" customFormat="1" ht="24">
      <c r="B14" s="115" t="s">
        <v>310</v>
      </c>
      <c r="C14" s="116"/>
      <c r="D14" s="117"/>
      <c r="E14" s="67">
        <f>data!Q339</f>
        <v>2</v>
      </c>
      <c r="F14" s="127">
        <f t="shared" si="0"/>
        <v>0.44543429844098</v>
      </c>
      <c r="G14" s="3"/>
    </row>
    <row r="15" spans="2:7" s="4" customFormat="1" ht="24">
      <c r="B15" s="113" t="s">
        <v>256</v>
      </c>
      <c r="C15" s="114"/>
      <c r="D15" s="118"/>
      <c r="E15" s="119">
        <f>data!R339</f>
        <v>1</v>
      </c>
      <c r="F15" s="127">
        <f t="shared" si="0"/>
        <v>0.22271714922049</v>
      </c>
      <c r="G15" s="3"/>
    </row>
    <row r="16" spans="2:7" s="4" customFormat="1" ht="24.75" thickBot="1">
      <c r="B16" s="208" t="s">
        <v>4</v>
      </c>
      <c r="C16" s="208"/>
      <c r="D16" s="208"/>
      <c r="E16" s="81">
        <f>SUM(E6:E15)</f>
        <v>449</v>
      </c>
      <c r="F16" s="229">
        <f t="shared" si="0"/>
        <v>100</v>
      </c>
      <c r="G16" s="3"/>
    </row>
    <row r="17" spans="5:7" ht="24" thickTop="1">
      <c r="E17" s="46"/>
      <c r="F17" s="46"/>
      <c r="G17" s="46"/>
    </row>
    <row r="18" spans="1:7" s="4" customFormat="1" ht="24">
      <c r="A18" s="56"/>
      <c r="B18" s="4" t="s">
        <v>202</v>
      </c>
      <c r="E18" s="3"/>
      <c r="F18" s="3"/>
      <c r="G18" s="3"/>
    </row>
    <row r="19" spans="1:7" s="4" customFormat="1" ht="24">
      <c r="A19" s="4" t="s">
        <v>313</v>
      </c>
      <c r="E19" s="3"/>
      <c r="F19" s="3"/>
      <c r="G19" s="3"/>
    </row>
    <row r="20" s="4" customFormat="1" ht="24">
      <c r="A20" s="4" t="s">
        <v>381</v>
      </c>
    </row>
    <row r="22" ht="23.25">
      <c r="B22" s="9" t="s">
        <v>327</v>
      </c>
    </row>
  </sheetData>
  <sheetProtection/>
  <mergeCells count="9">
    <mergeCell ref="B6:C6"/>
    <mergeCell ref="B7:C7"/>
    <mergeCell ref="B16:D16"/>
    <mergeCell ref="B1:F1"/>
    <mergeCell ref="B5:D5"/>
    <mergeCell ref="B8:D8"/>
    <mergeCell ref="B9:D9"/>
    <mergeCell ref="B10:D10"/>
    <mergeCell ref="B11:C11"/>
  </mergeCells>
  <printOptions/>
  <pageMargins left="0.7" right="0.2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92"/>
  <sheetViews>
    <sheetView zoomScale="150" zoomScaleNormal="150" zoomScalePageLayoutView="0" workbookViewId="0" topLeftCell="A1">
      <selection activeCell="C14" sqref="C14"/>
    </sheetView>
  </sheetViews>
  <sheetFormatPr defaultColWidth="9.140625" defaultRowHeight="21.75"/>
  <cols>
    <col min="1" max="1" width="4.57421875" style="9" customWidth="1"/>
    <col min="2" max="2" width="3.140625" style="9" customWidth="1"/>
    <col min="3" max="3" width="67.28125" style="9" customWidth="1"/>
    <col min="4" max="4" width="9.28125" style="9" customWidth="1"/>
    <col min="5" max="5" width="8.140625" style="9" customWidth="1"/>
    <col min="6" max="6" width="12.00390625" style="9" customWidth="1"/>
    <col min="7" max="7" width="10.57421875" style="9" customWidth="1"/>
    <col min="8" max="10" width="9.140625" style="9" customWidth="1"/>
    <col min="11" max="16384" width="9.140625" style="9" customWidth="1"/>
  </cols>
  <sheetData>
    <row r="1" spans="2:9" ht="22.5" customHeight="1">
      <c r="B1" s="209" t="s">
        <v>324</v>
      </c>
      <c r="C1" s="209"/>
      <c r="D1" s="209"/>
      <c r="E1" s="209"/>
      <c r="F1" s="209"/>
      <c r="G1" s="57"/>
      <c r="H1" s="57"/>
      <c r="I1" s="57"/>
    </row>
    <row r="2" spans="3:9" ht="3" customHeight="1">
      <c r="C2" s="57"/>
      <c r="D2" s="57"/>
      <c r="E2" s="57"/>
      <c r="F2" s="57"/>
      <c r="G2" s="57"/>
      <c r="H2" s="57"/>
      <c r="I2" s="57"/>
    </row>
    <row r="3" ht="19.5" customHeight="1">
      <c r="B3" s="37" t="s">
        <v>183</v>
      </c>
    </row>
    <row r="4" spans="2:6" s="17" customFormat="1" ht="23.25">
      <c r="B4" s="214" t="s">
        <v>204</v>
      </c>
      <c r="C4" s="215"/>
      <c r="D4" s="215"/>
      <c r="E4" s="215"/>
      <c r="F4" s="215"/>
    </row>
    <row r="5" spans="2:6" s="18" customFormat="1" ht="14.25" customHeight="1">
      <c r="B5" s="217" t="s">
        <v>3</v>
      </c>
      <c r="C5" s="218"/>
      <c r="D5" s="216" t="s">
        <v>293</v>
      </c>
      <c r="E5" s="216"/>
      <c r="F5" s="171" t="s">
        <v>13</v>
      </c>
    </row>
    <row r="6" spans="2:6" s="18" customFormat="1" ht="14.25" customHeight="1">
      <c r="B6" s="219"/>
      <c r="C6" s="220"/>
      <c r="D6" s="20"/>
      <c r="E6" s="143" t="s">
        <v>130</v>
      </c>
      <c r="F6" s="172" t="s">
        <v>50</v>
      </c>
    </row>
    <row r="7" spans="2:6" s="18" customFormat="1" ht="18.75">
      <c r="B7" s="21">
        <v>1</v>
      </c>
      <c r="C7" s="22" t="s">
        <v>15</v>
      </c>
      <c r="D7" s="23"/>
      <c r="E7" s="24"/>
      <c r="F7" s="23"/>
    </row>
    <row r="8" spans="2:6" s="18" customFormat="1" ht="18.75">
      <c r="B8" s="26"/>
      <c r="C8" s="18" t="s">
        <v>25</v>
      </c>
      <c r="D8" s="27">
        <f>data!T339</f>
        <v>4.169139465875371</v>
      </c>
      <c r="E8" s="27">
        <f>data!T340</f>
        <v>0.6252595900073368</v>
      </c>
      <c r="F8" s="25" t="str">
        <f>IF(D8&gt;4.5,"มากที่สุด",IF(D8&gt;3.5,"มาก",IF(D8&gt;2.5,"ปานกลาง",IF(D8&gt;1.5,"น้อย",IF(D8&lt;=1.5,"น้อยที่สุด")))))</f>
        <v>มาก</v>
      </c>
    </row>
    <row r="9" spans="2:6" s="18" customFormat="1" ht="18.75">
      <c r="B9" s="26"/>
      <c r="C9" s="18" t="s">
        <v>98</v>
      </c>
      <c r="D9" s="27">
        <f>data!U339</f>
        <v>4.1335311572700295</v>
      </c>
      <c r="E9" s="27">
        <f>data!U340</f>
        <v>0.7734260090254595</v>
      </c>
      <c r="F9" s="25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6" s="18" customFormat="1" ht="18.75">
      <c r="B10" s="29"/>
      <c r="C10" s="30" t="s">
        <v>145</v>
      </c>
      <c r="D10" s="31">
        <f>data!V339</f>
        <v>3.492581602373887</v>
      </c>
      <c r="E10" s="31">
        <f>data!V340</f>
        <v>0.9229730913729914</v>
      </c>
      <c r="F10" s="25" t="str">
        <f>IF(D10&gt;4.5,"มากที่สุด",IF(D10&gt;3.5,"มาก",IF(D10&gt;2.5,"ปานกลาง",IF(D10&gt;1.5,"น้อย",IF(D10&lt;=1.5,"น้อยที่สุด")))))</f>
        <v>ปานกลาง</v>
      </c>
    </row>
    <row r="11" spans="2:6" s="22" customFormat="1" ht="18.75">
      <c r="B11" s="90"/>
      <c r="C11" s="91" t="s">
        <v>19</v>
      </c>
      <c r="D11" s="42">
        <f>AVERAGE(D8:D10)</f>
        <v>3.931750741839762</v>
      </c>
      <c r="E11" s="42">
        <f>data!V341</f>
        <v>0.842139426138202</v>
      </c>
      <c r="F11" s="38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2:6" s="18" customFormat="1" ht="18.75">
      <c r="B12" s="32">
        <v>2</v>
      </c>
      <c r="C12" s="22" t="s">
        <v>16</v>
      </c>
      <c r="D12" s="33"/>
      <c r="E12" s="33"/>
      <c r="F12" s="19"/>
    </row>
    <row r="13" spans="2:6" s="18" customFormat="1" ht="18.75">
      <c r="B13" s="26"/>
      <c r="C13" s="34" t="s">
        <v>26</v>
      </c>
      <c r="D13" s="27">
        <f>data!W339</f>
        <v>4.225519287833828</v>
      </c>
      <c r="E13" s="27">
        <f>data!W340</f>
        <v>0.6335381892796066</v>
      </c>
      <c r="F13" s="25" t="str">
        <f>IF(D13&gt;4.5,"มากที่สุด",IF(D13&gt;3.5,"มาก",IF(D13&gt;2.5,"ปานกลาง",IF(D13&gt;1.5,"น้อย",IF(D13&lt;=1.5,"น้อยที่สุด")))))</f>
        <v>มาก</v>
      </c>
    </row>
    <row r="14" spans="2:6" s="18" customFormat="1" ht="18.75">
      <c r="B14" s="26"/>
      <c r="C14" s="18" t="s">
        <v>27</v>
      </c>
      <c r="D14" s="27">
        <f>data!X339</f>
        <v>4.287833827893175</v>
      </c>
      <c r="E14" s="27">
        <f>data!X340</f>
        <v>0.6101329838805093</v>
      </c>
      <c r="F14" s="25" t="str">
        <f aca="true" t="shared" si="0" ref="F14:F42">IF(D14&gt;4.5,"มากที่สุด",IF(D14&gt;3.5,"มาก",IF(D14&gt;2.5,"ปานกลาง",IF(D14&gt;1.5,"น้อย",IF(D14&lt;=1.5,"น้อยที่สุด")))))</f>
        <v>มาก</v>
      </c>
    </row>
    <row r="15" spans="2:6" s="22" customFormat="1" ht="18.75">
      <c r="B15" s="90"/>
      <c r="C15" s="91" t="s">
        <v>19</v>
      </c>
      <c r="D15" s="42">
        <f>AVERAGE(D13:D14)</f>
        <v>4.256676557863502</v>
      </c>
      <c r="E15" s="42">
        <f>data!X341</f>
        <v>0.622265137359691</v>
      </c>
      <c r="F15" s="38" t="str">
        <f t="shared" si="0"/>
        <v>มาก</v>
      </c>
    </row>
    <row r="16" spans="2:6" s="18" customFormat="1" ht="18.75">
      <c r="B16" s="32">
        <v>3</v>
      </c>
      <c r="C16" s="22" t="s">
        <v>17</v>
      </c>
      <c r="D16" s="33"/>
      <c r="E16" s="33"/>
      <c r="F16" s="25"/>
    </row>
    <row r="17" spans="2:6" s="18" customFormat="1" ht="18.75">
      <c r="B17" s="26"/>
      <c r="C17" s="18" t="s">
        <v>28</v>
      </c>
      <c r="D17" s="27">
        <f>data!Y339</f>
        <v>4.3234421364985165</v>
      </c>
      <c r="E17" s="27">
        <f>data!Y340</f>
        <v>0.6675845031263594</v>
      </c>
      <c r="F17" s="25" t="str">
        <f t="shared" si="0"/>
        <v>มาก</v>
      </c>
    </row>
    <row r="18" spans="2:6" s="60" customFormat="1" ht="18.75">
      <c r="B18" s="26"/>
      <c r="C18" s="60" t="s">
        <v>29</v>
      </c>
      <c r="D18" s="27">
        <f>data!Z339</f>
        <v>4.077151335311573</v>
      </c>
      <c r="E18" s="27">
        <f>data!Z340</f>
        <v>0.7319129885873004</v>
      </c>
      <c r="F18" s="25" t="str">
        <f t="shared" si="0"/>
        <v>มาก</v>
      </c>
    </row>
    <row r="19" spans="2:6" s="60" customFormat="1" ht="18.75">
      <c r="B19" s="26"/>
      <c r="C19" s="60" t="s">
        <v>30</v>
      </c>
      <c r="D19" s="27">
        <f>data!AA339</f>
        <v>4.192878338278931</v>
      </c>
      <c r="E19" s="27">
        <f>data!AA340</f>
        <v>0.6691832886772123</v>
      </c>
      <c r="F19" s="25" t="str">
        <f t="shared" si="0"/>
        <v>มาก</v>
      </c>
    </row>
    <row r="20" spans="2:6" s="60" customFormat="1" ht="18.75">
      <c r="B20" s="26"/>
      <c r="C20" s="60" t="s">
        <v>31</v>
      </c>
      <c r="D20" s="27">
        <f>data!AB339</f>
        <v>4.341246290801187</v>
      </c>
      <c r="E20" s="27">
        <f>data!AB340</f>
        <v>0.5663076853773483</v>
      </c>
      <c r="F20" s="25" t="str">
        <f t="shared" si="0"/>
        <v>มาก</v>
      </c>
    </row>
    <row r="21" spans="2:6" s="60" customFormat="1" ht="18.75">
      <c r="B21" s="26"/>
      <c r="C21" s="60" t="s">
        <v>32</v>
      </c>
      <c r="D21" s="27">
        <f>data!AC339</f>
        <v>4.243323442136498</v>
      </c>
      <c r="E21" s="27">
        <f>data!AC340</f>
        <v>0.6316255430406925</v>
      </c>
      <c r="F21" s="25" t="str">
        <f t="shared" si="0"/>
        <v>มาก</v>
      </c>
    </row>
    <row r="22" spans="2:6" s="60" customFormat="1" ht="18.75">
      <c r="B22" s="26"/>
      <c r="C22" s="60" t="s">
        <v>33</v>
      </c>
      <c r="D22" s="27">
        <f>data!AD339</f>
        <v>3.7566765578635013</v>
      </c>
      <c r="E22" s="27">
        <f>data!AD340</f>
        <v>0.8346076169317516</v>
      </c>
      <c r="F22" s="25" t="str">
        <f t="shared" si="0"/>
        <v>มาก</v>
      </c>
    </row>
    <row r="23" spans="2:6" s="22" customFormat="1" ht="18.75">
      <c r="B23" s="90"/>
      <c r="C23" s="91" t="s">
        <v>19</v>
      </c>
      <c r="D23" s="42">
        <f>AVERAGE(D17:D22)</f>
        <v>4.155786350148368</v>
      </c>
      <c r="E23" s="42">
        <f>data!AD341</f>
        <v>0.7159480034495371</v>
      </c>
      <c r="F23" s="38" t="str">
        <f t="shared" si="0"/>
        <v>มาก</v>
      </c>
    </row>
    <row r="24" spans="2:6" s="18" customFormat="1" ht="18.75">
      <c r="B24" s="32">
        <v>4</v>
      </c>
      <c r="C24" s="22" t="s">
        <v>18</v>
      </c>
      <c r="D24" s="33"/>
      <c r="E24" s="33"/>
      <c r="F24" s="25"/>
    </row>
    <row r="25" spans="2:6" s="18" customFormat="1" ht="18.75">
      <c r="B25" s="26"/>
      <c r="C25" s="18" t="s">
        <v>60</v>
      </c>
      <c r="D25" s="27"/>
      <c r="E25" s="27"/>
      <c r="F25" s="25"/>
    </row>
    <row r="26" spans="2:6" s="18" customFormat="1" ht="18.75">
      <c r="B26" s="26"/>
      <c r="C26" s="18" t="s">
        <v>341</v>
      </c>
      <c r="D26" s="27">
        <f>data!AG339</f>
        <v>4.183976261127596</v>
      </c>
      <c r="E26" s="27">
        <f>data!AG340</f>
        <v>0.6040376836293512</v>
      </c>
      <c r="F26" s="25" t="str">
        <f t="shared" si="0"/>
        <v>มาก</v>
      </c>
    </row>
    <row r="27" spans="2:6" s="18" customFormat="1" ht="18.75">
      <c r="B27" s="26"/>
      <c r="C27" s="18" t="s">
        <v>342</v>
      </c>
      <c r="D27" s="27">
        <f>data!AH339</f>
        <v>4.192878338278931</v>
      </c>
      <c r="E27" s="27">
        <f>data!AH340</f>
        <v>0.588740857809591</v>
      </c>
      <c r="F27" s="25" t="str">
        <f t="shared" si="0"/>
        <v>มาก</v>
      </c>
    </row>
    <row r="28" spans="2:6" s="18" customFormat="1" ht="18.75">
      <c r="B28" s="26"/>
      <c r="C28" s="18" t="s">
        <v>343</v>
      </c>
      <c r="D28" s="27">
        <f>data!AI339</f>
        <v>4.195845697329377</v>
      </c>
      <c r="E28" s="27">
        <f>data!AI340</f>
        <v>0.5749590668045663</v>
      </c>
      <c r="F28" s="25" t="str">
        <f t="shared" si="0"/>
        <v>มาก</v>
      </c>
    </row>
    <row r="29" spans="2:6" s="18" customFormat="1" ht="18.75">
      <c r="B29" s="26"/>
      <c r="C29" s="18" t="s">
        <v>344</v>
      </c>
      <c r="D29" s="27">
        <f>data!AJ339</f>
        <v>4.210682492581602</v>
      </c>
      <c r="E29" s="27">
        <f>data!AJ340</f>
        <v>0.561782725292107</v>
      </c>
      <c r="F29" s="25" t="str">
        <f t="shared" si="0"/>
        <v>มาก</v>
      </c>
    </row>
    <row r="30" spans="2:6" s="18" customFormat="1" ht="18.75">
      <c r="B30" s="26"/>
      <c r="C30" s="18" t="s">
        <v>345</v>
      </c>
      <c r="D30" s="27"/>
      <c r="E30" s="27"/>
      <c r="F30" s="25"/>
    </row>
    <row r="31" spans="2:6" s="18" customFormat="1" ht="37.5">
      <c r="B31" s="26"/>
      <c r="C31" s="34" t="s">
        <v>56</v>
      </c>
      <c r="D31" s="68">
        <f>data!AK339</f>
        <v>4.195845697329377</v>
      </c>
      <c r="E31" s="68">
        <f>data!AK340</f>
        <v>0.5852202067645474</v>
      </c>
      <c r="F31" s="89" t="str">
        <f t="shared" si="0"/>
        <v>มาก</v>
      </c>
    </row>
    <row r="32" spans="2:6" s="18" customFormat="1" ht="18.75">
      <c r="B32" s="26"/>
      <c r="C32" s="34" t="s">
        <v>124</v>
      </c>
      <c r="D32" s="27">
        <f>data!AL339</f>
        <v>4.148367952522255</v>
      </c>
      <c r="E32" s="27">
        <f>data!AL340</f>
        <v>0.6040084416142962</v>
      </c>
      <c r="F32" s="25" t="str">
        <f t="shared" si="0"/>
        <v>มาก</v>
      </c>
    </row>
    <row r="33" spans="2:6" s="18" customFormat="1" ht="18.75">
      <c r="B33" s="26"/>
      <c r="C33" s="34" t="s">
        <v>125</v>
      </c>
      <c r="D33" s="27">
        <f>data!AM339</f>
        <v>4.13946587537092</v>
      </c>
      <c r="E33" s="27">
        <f>data!AM340</f>
        <v>0.6036720566309534</v>
      </c>
      <c r="F33" s="25" t="str">
        <f t="shared" si="0"/>
        <v>มาก</v>
      </c>
    </row>
    <row r="34" spans="2:6" s="18" customFormat="1" ht="18.75">
      <c r="B34" s="26"/>
      <c r="C34" s="34" t="s">
        <v>126</v>
      </c>
      <c r="D34" s="27">
        <f>data!AN339</f>
        <v>4.121661721068249</v>
      </c>
      <c r="E34" s="27">
        <f>data!AN340</f>
        <v>0.6124012783322562</v>
      </c>
      <c r="F34" s="25" t="str">
        <f t="shared" si="0"/>
        <v>มาก</v>
      </c>
    </row>
    <row r="35" spans="2:6" s="18" customFormat="1" ht="18.75">
      <c r="B35" s="26"/>
      <c r="C35" s="34" t="s">
        <v>127</v>
      </c>
      <c r="D35" s="27">
        <f>data!AO339</f>
        <v>4.080118694362018</v>
      </c>
      <c r="E35" s="27">
        <f>data!AO340</f>
        <v>0.6700142039455337</v>
      </c>
      <c r="F35" s="25" t="str">
        <f t="shared" si="0"/>
        <v>มาก</v>
      </c>
    </row>
    <row r="36" spans="2:6" s="18" customFormat="1" ht="18.75">
      <c r="B36" s="26"/>
      <c r="C36" s="34" t="s">
        <v>128</v>
      </c>
      <c r="D36" s="27">
        <f>data!AP339</f>
        <v>4.109792284866469</v>
      </c>
      <c r="E36" s="27">
        <f>data!AP340</f>
        <v>0.652234450297272</v>
      </c>
      <c r="F36" s="25" t="str">
        <f t="shared" si="0"/>
        <v>มาก</v>
      </c>
    </row>
    <row r="37" spans="2:6" s="18" customFormat="1" ht="37.5">
      <c r="B37" s="26"/>
      <c r="C37" s="34" t="s">
        <v>129</v>
      </c>
      <c r="D37" s="68">
        <f>data!AR339</f>
        <v>4.142433234421365</v>
      </c>
      <c r="E37" s="68">
        <f>data!AR340</f>
        <v>0.6295387690597999</v>
      </c>
      <c r="F37" s="89" t="str">
        <f t="shared" si="0"/>
        <v>มาก</v>
      </c>
    </row>
    <row r="38" spans="2:6" s="22" customFormat="1" ht="18.75">
      <c r="B38" s="40"/>
      <c r="C38" s="91" t="s">
        <v>19</v>
      </c>
      <c r="D38" s="42">
        <f>AVERAGE(D25:D37)</f>
        <v>4.15646074993256</v>
      </c>
      <c r="E38" s="42">
        <f>data!AR341</f>
        <v>0.6111320144213682</v>
      </c>
      <c r="F38" s="38" t="str">
        <f>IF(D38&gt;4.5,"มากที่สุด",IF(D38&gt;3.5,"มาก",IF(D38&gt;2.5,"ปานกลาง",IF(D38&gt;1.5,"น้อย",IF(D38&lt;=1.5,"น้อยที่สุด")))))</f>
        <v>มาก</v>
      </c>
    </row>
    <row r="39" spans="2:6" s="18" customFormat="1" ht="18.75">
      <c r="B39" s="32">
        <v>5</v>
      </c>
      <c r="C39" s="22" t="s">
        <v>61</v>
      </c>
      <c r="D39" s="27"/>
      <c r="E39" s="27"/>
      <c r="F39" s="28"/>
    </row>
    <row r="40" spans="2:6" s="18" customFormat="1" ht="18.75">
      <c r="B40" s="26"/>
      <c r="C40" s="18" t="s">
        <v>62</v>
      </c>
      <c r="D40" s="27">
        <f>data!AS339</f>
        <v>3.979228486646884</v>
      </c>
      <c r="E40" s="27">
        <f>data!AS340</f>
        <v>0.7336605048174205</v>
      </c>
      <c r="F40" s="28" t="str">
        <f t="shared" si="0"/>
        <v>มาก</v>
      </c>
    </row>
    <row r="41" spans="2:6" s="18" customFormat="1" ht="18.75">
      <c r="B41" s="26"/>
      <c r="C41" s="18" t="s">
        <v>63</v>
      </c>
      <c r="D41" s="27">
        <f>data!AT339</f>
        <v>3.9554896142433233</v>
      </c>
      <c r="E41" s="27">
        <f>data!AT340</f>
        <v>0.7446882221808735</v>
      </c>
      <c r="F41" s="28" t="str">
        <f t="shared" si="0"/>
        <v>มาก</v>
      </c>
    </row>
    <row r="42" spans="2:6" s="22" customFormat="1" ht="18.75">
      <c r="B42" s="40"/>
      <c r="C42" s="91" t="s">
        <v>19</v>
      </c>
      <c r="D42" s="42">
        <f>AVERAGE(D40:D41)</f>
        <v>3.9673590504451037</v>
      </c>
      <c r="E42" s="42">
        <f>data!AT341</f>
        <v>0.7387410469759081</v>
      </c>
      <c r="F42" s="38" t="str">
        <f t="shared" si="0"/>
        <v>มาก</v>
      </c>
    </row>
    <row r="43" spans="2:6" s="18" customFormat="1" ht="19.5" thickBot="1">
      <c r="B43" s="212" t="s">
        <v>20</v>
      </c>
      <c r="C43" s="213"/>
      <c r="D43" s="35">
        <f>data!AV339</f>
        <v>4.130245866892751</v>
      </c>
      <c r="E43" s="35">
        <f>data!AV340</f>
        <v>0.6776723644614144</v>
      </c>
      <c r="F43" s="39" t="str">
        <f>IF(D43&gt;4.5,"มากที่สุด",IF(D43&gt;3.5,"มาก",IF(D43&gt;2.5,"ปานกลาง",IF(D43&gt;1.5,"น้อย",IF(D43&lt;=1.5,"น้อยที่สุด")))))</f>
        <v>มาก</v>
      </c>
    </row>
    <row r="44" spans="2:6" s="18" customFormat="1" ht="19.5" thickTop="1">
      <c r="B44" s="90">
        <v>6</v>
      </c>
      <c r="C44" s="41" t="s">
        <v>51</v>
      </c>
      <c r="D44" s="42">
        <f>data!AU339</f>
        <v>4.1513353115727005</v>
      </c>
      <c r="E44" s="42">
        <f>data!AU340</f>
        <v>0.5857481457142774</v>
      </c>
      <c r="F44" s="38" t="str">
        <f>IF(D44&gt;4.5,"มากที่สุด",IF(D44&gt;3.5,"มาก",IF(D44&gt;2.5,"ปานกลาง",IF(D44&gt;1.5,"น้อย",IF(D44&lt;=1.5,"น้อยที่สุด")))))</f>
        <v>มาก</v>
      </c>
    </row>
    <row r="45" spans="2:6" s="18" customFormat="1" ht="18.75">
      <c r="B45" s="51"/>
      <c r="C45" s="52"/>
      <c r="D45" s="53"/>
      <c r="E45" s="53"/>
      <c r="F45" s="54"/>
    </row>
    <row r="46" spans="2:6" s="18" customFormat="1" ht="18.75">
      <c r="B46" s="51"/>
      <c r="C46" s="52"/>
      <c r="D46" s="53"/>
      <c r="E46" s="53"/>
      <c r="F46" s="54"/>
    </row>
    <row r="47" spans="2:6" s="18" customFormat="1" ht="18.75">
      <c r="B47" s="51"/>
      <c r="C47" s="52"/>
      <c r="D47" s="53"/>
      <c r="E47" s="53"/>
      <c r="F47" s="54"/>
    </row>
    <row r="48" spans="2:6" s="18" customFormat="1" ht="18.75">
      <c r="B48" s="51"/>
      <c r="C48" s="52"/>
      <c r="D48" s="53"/>
      <c r="E48" s="53"/>
      <c r="F48" s="54"/>
    </row>
    <row r="49" spans="2:6" s="18" customFormat="1" ht="18.75">
      <c r="B49" s="51"/>
      <c r="C49" s="52"/>
      <c r="D49" s="53"/>
      <c r="E49" s="53"/>
      <c r="F49" s="54"/>
    </row>
    <row r="50" spans="2:9" ht="22.5" customHeight="1">
      <c r="B50" s="209"/>
      <c r="C50" s="209"/>
      <c r="D50" s="209"/>
      <c r="E50" s="209"/>
      <c r="F50" s="209"/>
      <c r="G50" s="55"/>
      <c r="H50" s="57"/>
      <c r="I50" s="57"/>
    </row>
    <row r="51" spans="3:9" ht="23.25">
      <c r="C51" s="55"/>
      <c r="D51" s="55"/>
      <c r="E51" s="55"/>
      <c r="F51" s="55"/>
      <c r="G51" s="55"/>
      <c r="H51" s="55"/>
      <c r="I51" s="55"/>
    </row>
    <row r="52" spans="2:3" ht="23.25">
      <c r="B52" s="47"/>
      <c r="C52" s="47"/>
    </row>
    <row r="53" spans="2:3" ht="23.25">
      <c r="B53" s="47"/>
      <c r="C53" s="47"/>
    </row>
    <row r="54" spans="2:3" ht="23.25">
      <c r="B54" s="47"/>
      <c r="C54" s="47"/>
    </row>
    <row r="55" spans="2:3" ht="23.25">
      <c r="B55" s="47"/>
      <c r="C55" s="47"/>
    </row>
    <row r="56" spans="2:3" ht="23.25">
      <c r="B56" s="47"/>
      <c r="C56" s="47"/>
    </row>
    <row r="57" spans="2:3" ht="23.25">
      <c r="B57" s="47"/>
      <c r="C57" s="47"/>
    </row>
    <row r="58" spans="2:3" ht="23.25">
      <c r="B58" s="47"/>
      <c r="C58" s="47"/>
    </row>
    <row r="59" spans="2:3" ht="23.25">
      <c r="B59" s="47"/>
      <c r="C59" s="47"/>
    </row>
    <row r="60" spans="2:3" ht="23.25">
      <c r="B60" s="47"/>
      <c r="C60" s="47"/>
    </row>
    <row r="61" spans="2:3" ht="23.25">
      <c r="B61" s="47"/>
      <c r="C61" s="47"/>
    </row>
    <row r="62" spans="2:3" ht="23.25">
      <c r="B62" s="47"/>
      <c r="C62" s="47"/>
    </row>
    <row r="63" spans="2:3" ht="23.25">
      <c r="B63" s="47"/>
      <c r="C63" s="47"/>
    </row>
    <row r="64" spans="2:3" ht="23.25">
      <c r="B64" s="47"/>
      <c r="C64" s="47"/>
    </row>
    <row r="65" spans="2:3" ht="23.25">
      <c r="B65" s="47"/>
      <c r="C65" s="47"/>
    </row>
    <row r="66" spans="2:3" ht="23.25">
      <c r="B66" s="47"/>
      <c r="C66" s="47"/>
    </row>
    <row r="67" spans="2:3" ht="23.25">
      <c r="B67" s="47"/>
      <c r="C67" s="47"/>
    </row>
    <row r="68" spans="2:3" ht="23.25">
      <c r="B68" s="47"/>
      <c r="C68" s="47"/>
    </row>
    <row r="69" spans="2:3" ht="23.25">
      <c r="B69" s="47"/>
      <c r="C69" s="47"/>
    </row>
    <row r="70" spans="2:3" ht="23.25">
      <c r="B70" s="47"/>
      <c r="C70" s="47"/>
    </row>
    <row r="71" spans="2:3" ht="23.25">
      <c r="B71" s="47"/>
      <c r="C71" s="47"/>
    </row>
    <row r="72" spans="2:3" ht="23.25">
      <c r="B72" s="47"/>
      <c r="C72" s="47"/>
    </row>
    <row r="73" spans="2:3" ht="23.25">
      <c r="B73" s="47"/>
      <c r="C73" s="47"/>
    </row>
    <row r="74" spans="2:3" ht="23.25">
      <c r="B74" s="47"/>
      <c r="C74" s="47"/>
    </row>
    <row r="75" spans="2:3" ht="23.25">
      <c r="B75" s="47"/>
      <c r="C75" s="47"/>
    </row>
    <row r="76" spans="2:3" ht="23.25">
      <c r="B76" s="47"/>
      <c r="C76" s="47"/>
    </row>
    <row r="77" spans="2:3" ht="23.25">
      <c r="B77" s="47"/>
      <c r="C77" s="47"/>
    </row>
    <row r="78" spans="2:3" ht="23.25">
      <c r="B78" s="47"/>
      <c r="C78" s="47"/>
    </row>
    <row r="79" spans="2:3" ht="23.25">
      <c r="B79" s="47"/>
      <c r="C79" s="47"/>
    </row>
    <row r="80" spans="2:3" ht="23.25">
      <c r="B80" s="47"/>
      <c r="C80" s="47"/>
    </row>
    <row r="81" spans="2:3" ht="23.25">
      <c r="B81" s="47"/>
      <c r="C81" s="47"/>
    </row>
    <row r="82" spans="2:3" ht="23.25">
      <c r="B82" s="47"/>
      <c r="C82" s="47"/>
    </row>
    <row r="83" spans="2:3" ht="23.25">
      <c r="B83" s="47"/>
      <c r="C83" s="47"/>
    </row>
    <row r="84" spans="2:3" ht="23.25">
      <c r="B84" s="47"/>
      <c r="C84" s="47"/>
    </row>
    <row r="85" spans="2:3" ht="23.25">
      <c r="B85" s="47"/>
      <c r="C85" s="47"/>
    </row>
    <row r="86" spans="2:3" ht="23.25">
      <c r="B86" s="47"/>
      <c r="C86" s="47"/>
    </row>
    <row r="87" spans="2:3" ht="23.25">
      <c r="B87" s="47"/>
      <c r="C87" s="47"/>
    </row>
    <row r="88" spans="2:3" ht="23.25">
      <c r="B88" s="47"/>
      <c r="C88" s="47"/>
    </row>
    <row r="89" spans="2:3" ht="23.25">
      <c r="B89" s="47"/>
      <c r="C89" s="47"/>
    </row>
    <row r="90" spans="2:3" ht="23.25">
      <c r="B90" s="47"/>
      <c r="C90" s="47"/>
    </row>
    <row r="91" spans="2:3" ht="23.25">
      <c r="B91" s="47"/>
      <c r="C91" s="47"/>
    </row>
    <row r="92" spans="2:3" ht="23.25">
      <c r="B92" s="47"/>
      <c r="C92" s="47"/>
    </row>
  </sheetData>
  <sheetProtection/>
  <mergeCells count="6">
    <mergeCell ref="B1:F1"/>
    <mergeCell ref="B50:F50"/>
    <mergeCell ref="B43:C43"/>
    <mergeCell ref="B4:F4"/>
    <mergeCell ref="D5:E5"/>
    <mergeCell ref="B5:C6"/>
  </mergeCells>
  <printOptions/>
  <pageMargins left="0.5511811023622047" right="0.1968503937007874" top="0.5905511811023623" bottom="0.11811023622047245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="120" zoomScaleNormal="120" zoomScalePageLayoutView="0" workbookViewId="0" topLeftCell="A22">
      <selection activeCell="A8" sqref="A8"/>
    </sheetView>
  </sheetViews>
  <sheetFormatPr defaultColWidth="9.140625" defaultRowHeight="21.75"/>
  <cols>
    <col min="1" max="1" width="1.1484375" style="9" customWidth="1"/>
    <col min="2" max="2" width="58.421875" style="9" customWidth="1"/>
    <col min="3" max="3" width="9.8515625" style="9" customWidth="1"/>
    <col min="4" max="4" width="8.57421875" style="9" customWidth="1"/>
    <col min="5" max="5" width="20.00390625" style="9" customWidth="1"/>
    <col min="6" max="6" width="10.57421875" style="9" customWidth="1"/>
    <col min="7" max="9" width="9.140625" style="9" customWidth="1"/>
    <col min="10" max="16384" width="9.140625" style="9" customWidth="1"/>
  </cols>
  <sheetData>
    <row r="1" spans="2:9" ht="22.5" customHeight="1">
      <c r="B1" s="57" t="s">
        <v>325</v>
      </c>
      <c r="C1" s="57"/>
      <c r="D1" s="57"/>
      <c r="E1" s="57"/>
      <c r="F1" s="57"/>
      <c r="G1" s="57"/>
      <c r="H1" s="57"/>
      <c r="I1" s="57"/>
    </row>
    <row r="2" spans="1:5" s="18" customFormat="1" ht="15.75" customHeight="1">
      <c r="A2" s="51"/>
      <c r="B2" s="52"/>
      <c r="C2" s="53"/>
      <c r="D2" s="53"/>
      <c r="E2" s="54"/>
    </row>
    <row r="3" s="4" customFormat="1" ht="24">
      <c r="B3" s="4" t="s">
        <v>205</v>
      </c>
    </row>
    <row r="4" s="4" customFormat="1" ht="24">
      <c r="A4" s="4" t="s">
        <v>330</v>
      </c>
    </row>
    <row r="5" s="4" customFormat="1" ht="24">
      <c r="A5" s="4" t="s">
        <v>331</v>
      </c>
    </row>
    <row r="6" s="4" customFormat="1" ht="24">
      <c r="A6" s="4" t="s">
        <v>332</v>
      </c>
    </row>
    <row r="7" s="4" customFormat="1" ht="24">
      <c r="A7" s="4" t="s">
        <v>382</v>
      </c>
    </row>
    <row r="8" s="4" customFormat="1" ht="24">
      <c r="A8" s="4" t="s">
        <v>333</v>
      </c>
    </row>
    <row r="9" s="4" customFormat="1" ht="24">
      <c r="A9" s="4" t="s">
        <v>334</v>
      </c>
    </row>
    <row r="10" spans="1:5" s="4" customFormat="1" ht="24">
      <c r="A10" s="63"/>
      <c r="B10" s="64"/>
      <c r="C10" s="50"/>
      <c r="D10" s="50"/>
      <c r="E10" s="59"/>
    </row>
    <row r="11" spans="1:2" s="4" customFormat="1" ht="24">
      <c r="A11" s="36"/>
      <c r="B11" s="36"/>
    </row>
    <row r="12" spans="1:2" s="4" customFormat="1" ht="24">
      <c r="A12" s="36"/>
      <c r="B12" s="96" t="s">
        <v>294</v>
      </c>
    </row>
    <row r="13" spans="1:2" s="4" customFormat="1" ht="24">
      <c r="A13" s="36"/>
      <c r="B13" s="96" t="s">
        <v>109</v>
      </c>
    </row>
    <row r="14" s="4" customFormat="1" ht="24">
      <c r="B14" s="4" t="s">
        <v>211</v>
      </c>
    </row>
    <row r="15" s="4" customFormat="1" ht="24">
      <c r="B15" s="4" t="s">
        <v>131</v>
      </c>
    </row>
    <row r="16" s="4" customFormat="1" ht="24">
      <c r="B16" s="4" t="s">
        <v>338</v>
      </c>
    </row>
    <row r="17" s="4" customFormat="1" ht="24">
      <c r="B17" s="4" t="s">
        <v>110</v>
      </c>
    </row>
    <row r="18" s="4" customFormat="1" ht="24">
      <c r="B18" s="4" t="s">
        <v>184</v>
      </c>
    </row>
    <row r="19" s="4" customFormat="1" ht="24">
      <c r="B19" s="4" t="s">
        <v>347</v>
      </c>
    </row>
    <row r="20" s="4" customFormat="1" ht="24">
      <c r="B20" s="4" t="s">
        <v>348</v>
      </c>
    </row>
    <row r="21" s="4" customFormat="1" ht="24">
      <c r="B21" s="4" t="s">
        <v>346</v>
      </c>
    </row>
    <row r="22" s="4" customFormat="1" ht="24">
      <c r="B22" s="4" t="s">
        <v>111</v>
      </c>
    </row>
    <row r="23" s="4" customFormat="1" ht="24">
      <c r="B23" s="4" t="s">
        <v>132</v>
      </c>
    </row>
    <row r="24" s="4" customFormat="1" ht="24">
      <c r="B24" s="4" t="s">
        <v>339</v>
      </c>
    </row>
    <row r="25" s="4" customFormat="1" ht="24">
      <c r="B25" s="4" t="s">
        <v>198</v>
      </c>
    </row>
    <row r="26" s="4" customFormat="1" ht="24">
      <c r="B26" s="4" t="s">
        <v>199</v>
      </c>
    </row>
    <row r="27" s="4" customFormat="1" ht="24">
      <c r="B27" s="4" t="s">
        <v>340</v>
      </c>
    </row>
    <row r="28" s="112" customFormat="1" ht="24"/>
    <row r="29" s="112" customFormat="1" ht="24"/>
    <row r="30" spans="1:2" s="4" customFormat="1" ht="24">
      <c r="A30" s="36"/>
      <c r="B30" s="36"/>
    </row>
    <row r="31" spans="1:2" s="4" customFormat="1" ht="24">
      <c r="A31" s="36"/>
      <c r="B31" s="36"/>
    </row>
    <row r="32" spans="1:2" s="4" customFormat="1" ht="24">
      <c r="A32" s="36"/>
      <c r="B32" s="36"/>
    </row>
    <row r="33" spans="1:2" s="4" customFormat="1" ht="24">
      <c r="A33" s="36"/>
      <c r="B33" s="36"/>
    </row>
    <row r="34" spans="1:2" s="4" customFormat="1" ht="24">
      <c r="A34" s="36"/>
      <c r="B34" s="36"/>
    </row>
    <row r="35" spans="1:2" s="4" customFormat="1" ht="24">
      <c r="A35" s="36"/>
      <c r="B35" s="36"/>
    </row>
    <row r="36" spans="1:2" s="4" customFormat="1" ht="24">
      <c r="A36" s="36"/>
      <c r="B36" s="36"/>
    </row>
    <row r="37" spans="1:2" s="4" customFormat="1" ht="24">
      <c r="A37" s="36"/>
      <c r="B37" s="36"/>
    </row>
    <row r="38" spans="1:2" ht="23.25">
      <c r="A38" s="47"/>
      <c r="B38" s="47"/>
    </row>
    <row r="39" spans="1:2" ht="23.25">
      <c r="A39" s="47"/>
      <c r="B39" s="47"/>
    </row>
    <row r="40" spans="1:2" ht="23.25">
      <c r="A40" s="47"/>
      <c r="B40" s="47"/>
    </row>
    <row r="41" spans="1:2" ht="23.25">
      <c r="A41" s="47"/>
      <c r="B41" s="47"/>
    </row>
    <row r="42" spans="1:2" ht="23.25">
      <c r="A42" s="47"/>
      <c r="B42" s="47"/>
    </row>
    <row r="43" spans="1:2" ht="23.25">
      <c r="A43" s="47"/>
      <c r="B43" s="47"/>
    </row>
    <row r="44" spans="1:2" ht="23.25">
      <c r="A44" s="47"/>
      <c r="B44" s="47"/>
    </row>
    <row r="45" spans="1:2" ht="23.25">
      <c r="A45" s="47"/>
      <c r="B45" s="47"/>
    </row>
  </sheetData>
  <sheetProtection/>
  <printOptions/>
  <pageMargins left="0.7" right="0.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chat-apiwan</cp:lastModifiedBy>
  <cp:lastPrinted>2018-09-17T09:03:40Z</cp:lastPrinted>
  <dcterms:created xsi:type="dcterms:W3CDTF">2000-03-30T06:43:03Z</dcterms:created>
  <dcterms:modified xsi:type="dcterms:W3CDTF">2018-09-17T09:03:46Z</dcterms:modified>
  <cp:category/>
  <cp:version/>
  <cp:contentType/>
  <cp:contentStatus/>
</cp:coreProperties>
</file>