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6ED759BB-23AA-496C-A1EC-E97B177132B3}" xr6:coauthVersionLast="36" xr6:coauthVersionMax="36" xr10:uidLastSave="{00000000-0000-0000-0000-000000000000}"/>
  <bookViews>
    <workbookView xWindow="-105" yWindow="-105" windowWidth="23250" windowHeight="12570" activeTab="5" xr2:uid="{00000000-000D-0000-FFFF-FFFF00000000}"/>
  </bookViews>
  <sheets>
    <sheet name="การตอบแบบฟอร์ม 1" sheetId="1" r:id="rId1"/>
    <sheet name="EPE (Elementary 2)" sheetId="2" r:id="rId2"/>
    <sheet name="Per-intermediate" sheetId="4" r:id="rId3"/>
    <sheet name="Staeter 2" sheetId="9" r:id="rId4"/>
    <sheet name="บทสรุปผู้บริหาร" sheetId="7" r:id="rId5"/>
    <sheet name="สรุปรวม" sheetId="8" r:id="rId6"/>
  </sheets>
  <definedNames>
    <definedName name="_xlnm._FilterDatabase" localSheetId="1" hidden="1">'EPE (Elementary 2)'!$G$1:$G$97</definedName>
    <definedName name="_xlnm._FilterDatabase" localSheetId="2" hidden="1">'Per-intermediate'!$F$1:$F$67</definedName>
    <definedName name="_xlnm._FilterDatabase" localSheetId="3" hidden="1">'Staeter 2'!$F$1:$F$101</definedName>
    <definedName name="_xlnm._FilterDatabase" localSheetId="0" hidden="1">'การตอบแบบฟอร์ม 1'!$H$1:$H$161</definedName>
  </definedNames>
  <calcPr calcId="191029"/>
</workbook>
</file>

<file path=xl/calcChain.xml><?xml version="1.0" encoding="utf-8"?>
<calcChain xmlns="http://schemas.openxmlformats.org/spreadsheetml/2006/main">
  <c r="C334" i="8" l="1"/>
  <c r="C335" i="8"/>
  <c r="C336" i="8"/>
  <c r="C337" i="8"/>
  <c r="C338" i="8"/>
  <c r="C339" i="8"/>
  <c r="C341" i="8"/>
  <c r="C342" i="8"/>
  <c r="C343" i="8"/>
  <c r="C340" i="8"/>
  <c r="C333" i="8"/>
  <c r="B344" i="8"/>
  <c r="C344" i="8" s="1"/>
  <c r="C328" i="8"/>
  <c r="B329" i="8"/>
  <c r="C325" i="8" s="1"/>
  <c r="C326" i="8"/>
  <c r="C318" i="8"/>
  <c r="C319" i="8"/>
  <c r="C320" i="8"/>
  <c r="C317" i="8"/>
  <c r="B321" i="8"/>
  <c r="C321" i="8" s="1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56" i="8"/>
  <c r="B171" i="8"/>
  <c r="C171" i="8" s="1"/>
  <c r="C140" i="8"/>
  <c r="C141" i="8"/>
  <c r="C142" i="8"/>
  <c r="C143" i="8"/>
  <c r="C144" i="8"/>
  <c r="C145" i="8"/>
  <c r="C146" i="8"/>
  <c r="C147" i="8"/>
  <c r="C148" i="8"/>
  <c r="C139" i="8"/>
  <c r="E54" i="4"/>
  <c r="C329" i="8" l="1"/>
  <c r="C129" i="8"/>
  <c r="C130" i="8"/>
  <c r="C131" i="8"/>
  <c r="C132" i="8"/>
  <c r="C133" i="8"/>
  <c r="C134" i="8"/>
  <c r="C135" i="8"/>
  <c r="C136" i="8"/>
  <c r="C137" i="8"/>
  <c r="C128" i="8"/>
  <c r="C107" i="8"/>
  <c r="C108" i="8"/>
  <c r="C109" i="8"/>
  <c r="C110" i="8"/>
  <c r="C111" i="8"/>
  <c r="C112" i="8"/>
  <c r="C113" i="8"/>
  <c r="C114" i="8"/>
  <c r="C106" i="8"/>
  <c r="B115" i="8"/>
  <c r="C115" i="8" s="1"/>
  <c r="C100" i="8"/>
  <c r="C101" i="8"/>
  <c r="C102" i="8"/>
  <c r="C103" i="8"/>
  <c r="C104" i="8"/>
  <c r="C99" i="8"/>
  <c r="C94" i="8"/>
  <c r="C95" i="8"/>
  <c r="C96" i="8"/>
  <c r="C97" i="8"/>
  <c r="C93" i="8"/>
  <c r="C71" i="8"/>
  <c r="C70" i="8"/>
  <c r="C68" i="8"/>
  <c r="C67" i="8"/>
  <c r="C65" i="8"/>
  <c r="C64" i="8"/>
  <c r="C44" i="8"/>
  <c r="B48" i="8"/>
  <c r="C48" i="8" s="1"/>
  <c r="C39" i="8"/>
  <c r="C47" i="8"/>
  <c r="C46" i="8"/>
  <c r="C45" i="8"/>
  <c r="C42" i="8"/>
  <c r="C41" i="8"/>
  <c r="C40" i="8"/>
  <c r="C35" i="8"/>
  <c r="C36" i="8"/>
  <c r="C37" i="8"/>
  <c r="C34" i="8"/>
  <c r="C22" i="8"/>
  <c r="C21" i="8"/>
  <c r="C19" i="8"/>
  <c r="C18" i="8"/>
  <c r="C16" i="8"/>
  <c r="C15" i="8"/>
  <c r="B23" i="8"/>
  <c r="C23" i="8" s="1"/>
  <c r="E91" i="9"/>
  <c r="B92" i="9"/>
  <c r="B77" i="9"/>
  <c r="B76" i="9"/>
  <c r="J69" i="9"/>
  <c r="K69" i="9"/>
  <c r="K70" i="9" s="1"/>
  <c r="L69" i="9"/>
  <c r="L70" i="9" s="1"/>
  <c r="L71" i="9" s="1"/>
  <c r="M69" i="9"/>
  <c r="N69" i="9"/>
  <c r="O69" i="9"/>
  <c r="P69" i="9"/>
  <c r="Q69" i="9"/>
  <c r="R69" i="9"/>
  <c r="S69" i="9"/>
  <c r="S70" i="9" s="1"/>
  <c r="T69" i="9"/>
  <c r="T70" i="9" s="1"/>
  <c r="T71" i="9" s="1"/>
  <c r="J70" i="9"/>
  <c r="J71" i="9" s="1"/>
  <c r="N70" i="9"/>
  <c r="N71" i="9" s="1"/>
  <c r="R70" i="9"/>
  <c r="R71" i="9" s="1"/>
  <c r="J72" i="9"/>
  <c r="K72" i="9"/>
  <c r="L72" i="9"/>
  <c r="M72" i="9"/>
  <c r="N72" i="9"/>
  <c r="O72" i="9"/>
  <c r="P72" i="9"/>
  <c r="Q72" i="9"/>
  <c r="R72" i="9"/>
  <c r="S72" i="9"/>
  <c r="T72" i="9"/>
  <c r="I72" i="9"/>
  <c r="I69" i="9"/>
  <c r="I70" i="9" s="1"/>
  <c r="I71" i="9" s="1"/>
  <c r="J24" i="4"/>
  <c r="K24" i="4"/>
  <c r="L24" i="4"/>
  <c r="M24" i="4"/>
  <c r="N24" i="4"/>
  <c r="O24" i="4"/>
  <c r="P24" i="4"/>
  <c r="Q24" i="4"/>
  <c r="R24" i="4"/>
  <c r="S24" i="4"/>
  <c r="T24" i="4"/>
  <c r="J25" i="4"/>
  <c r="J26" i="4" s="1"/>
  <c r="K25" i="4"/>
  <c r="L25" i="4"/>
  <c r="N25" i="4"/>
  <c r="N26" i="4" s="1"/>
  <c r="O25" i="4"/>
  <c r="O26" i="4" s="1"/>
  <c r="P25" i="4"/>
  <c r="R25" i="4"/>
  <c r="R26" i="4" s="1"/>
  <c r="S25" i="4"/>
  <c r="T25" i="4"/>
  <c r="T26" i="4" s="1"/>
  <c r="K26" i="4"/>
  <c r="L26" i="4"/>
  <c r="P26" i="4"/>
  <c r="S26" i="4"/>
  <c r="J27" i="4"/>
  <c r="K27" i="4"/>
  <c r="L27" i="4"/>
  <c r="M27" i="4"/>
  <c r="N27" i="4"/>
  <c r="O27" i="4"/>
  <c r="P27" i="4"/>
  <c r="Q27" i="4"/>
  <c r="R27" i="4"/>
  <c r="S27" i="4"/>
  <c r="T27" i="4"/>
  <c r="I27" i="4"/>
  <c r="I24" i="4"/>
  <c r="I25" i="4" s="1"/>
  <c r="I26" i="4" s="1"/>
  <c r="B30" i="4"/>
  <c r="B29" i="4"/>
  <c r="B78" i="2"/>
  <c r="B77" i="2"/>
  <c r="E82" i="9"/>
  <c r="E76" i="9"/>
  <c r="E90" i="9"/>
  <c r="E87" i="9"/>
  <c r="E86" i="9"/>
  <c r="E89" i="9"/>
  <c r="E88" i="9"/>
  <c r="E80" i="9"/>
  <c r="E78" i="9"/>
  <c r="E85" i="9"/>
  <c r="E84" i="9"/>
  <c r="E83" i="9"/>
  <c r="E81" i="9"/>
  <c r="E79" i="9"/>
  <c r="E77" i="9"/>
  <c r="B100" i="9"/>
  <c r="B99" i="9"/>
  <c r="B98" i="9"/>
  <c r="B97" i="9"/>
  <c r="B96" i="9"/>
  <c r="B95" i="9"/>
  <c r="B94" i="9"/>
  <c r="B93" i="9"/>
  <c r="B87" i="9"/>
  <c r="B86" i="9"/>
  <c r="B83" i="9"/>
  <c r="B82" i="9"/>
  <c r="B81" i="9"/>
  <c r="B80" i="9"/>
  <c r="E51" i="4"/>
  <c r="E52" i="4"/>
  <c r="E49" i="4"/>
  <c r="E48" i="4"/>
  <c r="E47" i="4"/>
  <c r="E46" i="4"/>
  <c r="E45" i="4"/>
  <c r="E44" i="4"/>
  <c r="E50" i="4"/>
  <c r="E43" i="4"/>
  <c r="E34" i="4"/>
  <c r="E31" i="4"/>
  <c r="S71" i="9" l="1"/>
  <c r="K71" i="9"/>
  <c r="P70" i="9"/>
  <c r="P71" i="9" s="1"/>
  <c r="O70" i="9"/>
  <c r="O71" i="9" s="1"/>
  <c r="B101" i="9"/>
  <c r="B78" i="9"/>
  <c r="Q70" i="9"/>
  <c r="Q71" i="9" s="1"/>
  <c r="M70" i="9"/>
  <c r="M71" i="9" s="1"/>
  <c r="B31" i="4"/>
  <c r="Q25" i="4"/>
  <c r="Q26" i="4" s="1"/>
  <c r="M25" i="4"/>
  <c r="M26" i="4" s="1"/>
  <c r="B84" i="9"/>
  <c r="E33" i="4"/>
  <c r="E32" i="4"/>
  <c r="E30" i="4"/>
  <c r="E29" i="4"/>
  <c r="B35" i="4"/>
  <c r="B36" i="4"/>
  <c r="B37" i="4"/>
  <c r="H87" i="2"/>
  <c r="H86" i="2"/>
  <c r="H82" i="2"/>
  <c r="H84" i="2"/>
  <c r="H83" i="2"/>
  <c r="H80" i="2"/>
  <c r="H79" i="2"/>
  <c r="H85" i="2"/>
  <c r="H81" i="2"/>
  <c r="H78" i="2"/>
  <c r="H77" i="2"/>
  <c r="E85" i="2"/>
  <c r="E83" i="2"/>
  <c r="E82" i="2"/>
  <c r="E84" i="2"/>
  <c r="E81" i="2"/>
  <c r="E86" i="2" s="1"/>
  <c r="E78" i="2"/>
  <c r="E77" i="2"/>
  <c r="B83" i="2"/>
  <c r="B82" i="2"/>
  <c r="B80" i="2"/>
  <c r="B81" i="2"/>
  <c r="J73" i="2"/>
  <c r="J74" i="2" s="1"/>
  <c r="J75" i="2" s="1"/>
  <c r="K73" i="2"/>
  <c r="K74" i="2" s="1"/>
  <c r="K75" i="2" s="1"/>
  <c r="L73" i="2"/>
  <c r="L74" i="2" s="1"/>
  <c r="M73" i="2"/>
  <c r="N73" i="2"/>
  <c r="N74" i="2" s="1"/>
  <c r="N75" i="2" s="1"/>
  <c r="O73" i="2"/>
  <c r="O74" i="2" s="1"/>
  <c r="O75" i="2" s="1"/>
  <c r="P73" i="2"/>
  <c r="P74" i="2" s="1"/>
  <c r="P75" i="2" s="1"/>
  <c r="Q73" i="2"/>
  <c r="R73" i="2"/>
  <c r="R74" i="2" s="1"/>
  <c r="R75" i="2" s="1"/>
  <c r="S73" i="2"/>
  <c r="S74" i="2" s="1"/>
  <c r="S75" i="2" s="1"/>
  <c r="T73" i="2"/>
  <c r="J76" i="2"/>
  <c r="K76" i="2"/>
  <c r="L76" i="2"/>
  <c r="M76" i="2"/>
  <c r="N76" i="2"/>
  <c r="O76" i="2"/>
  <c r="P76" i="2"/>
  <c r="Q76" i="2"/>
  <c r="R76" i="2"/>
  <c r="S76" i="2"/>
  <c r="T76" i="2"/>
  <c r="I76" i="2"/>
  <c r="I73" i="2"/>
  <c r="E35" i="4" l="1"/>
  <c r="B84" i="2"/>
  <c r="T74" i="2"/>
  <c r="T75" i="2" s="1"/>
  <c r="I74" i="2"/>
  <c r="I75" i="2" s="1"/>
  <c r="L75" i="2"/>
  <c r="Q74" i="2"/>
  <c r="Q75" i="2" s="1"/>
  <c r="M74" i="2"/>
  <c r="M75" i="2" s="1"/>
  <c r="B280" i="8" l="1"/>
  <c r="D280" i="8" s="1"/>
  <c r="B281" i="8"/>
  <c r="D281" i="8" s="1"/>
  <c r="B284" i="8"/>
  <c r="D284" i="8" s="1"/>
  <c r="B34" i="4"/>
  <c r="B38" i="4" s="1"/>
  <c r="C276" i="8" l="1"/>
  <c r="B276" i="8"/>
  <c r="B283" i="8"/>
  <c r="D283" i="8" s="1"/>
  <c r="B279" i="8"/>
  <c r="D279" i="8" s="1"/>
  <c r="C284" i="8"/>
  <c r="C278" i="8"/>
  <c r="B278" i="8"/>
  <c r="D278" i="8" s="1"/>
  <c r="C277" i="8"/>
  <c r="B277" i="8"/>
  <c r="D277" i="8" s="1"/>
  <c r="B285" i="8"/>
  <c r="D285" i="8" s="1"/>
  <c r="C282" i="8"/>
  <c r="B282" i="8"/>
  <c r="D282" i="8" s="1"/>
  <c r="B79" i="2"/>
  <c r="E79" i="2"/>
  <c r="D276" i="8" l="1"/>
  <c r="B286" i="8"/>
  <c r="D286" i="8" s="1"/>
  <c r="C280" i="8"/>
  <c r="C283" i="8"/>
  <c r="C281" i="8"/>
  <c r="C285" i="8"/>
  <c r="C279" i="8"/>
  <c r="C286" i="8" l="1"/>
  <c r="B43" i="4" l="1"/>
  <c r="B189" i="8" l="1"/>
  <c r="B190" i="8"/>
  <c r="B191" i="8"/>
  <c r="B192" i="8"/>
  <c r="B193" i="8"/>
  <c r="B194" i="8"/>
  <c r="B195" i="8"/>
  <c r="B196" i="8"/>
  <c r="B220" i="8"/>
  <c r="B223" i="8"/>
  <c r="B197" i="8"/>
  <c r="C220" i="8"/>
  <c r="C223" i="8"/>
  <c r="B233" i="8"/>
  <c r="C233" i="8" l="1"/>
  <c r="C193" i="8"/>
  <c r="C191" i="8"/>
  <c r="C195" i="8"/>
  <c r="C190" i="8"/>
  <c r="C197" i="8"/>
  <c r="C188" i="8"/>
  <c r="B188" i="8"/>
  <c r="C196" i="8"/>
  <c r="C192" i="8"/>
  <c r="B198" i="8" l="1"/>
  <c r="D198" i="8" s="1"/>
  <c r="C194" i="8"/>
  <c r="C189" i="8"/>
  <c r="C198" i="8" l="1"/>
  <c r="B72" i="8"/>
  <c r="C72" i="8" s="1"/>
  <c r="B307" i="8" l="1"/>
  <c r="B310" i="8"/>
  <c r="B88" i="9"/>
  <c r="B44" i="4"/>
  <c r="B237" i="8"/>
  <c r="D237" i="8" s="1"/>
  <c r="B240" i="8"/>
  <c r="D240" i="8" s="1"/>
  <c r="B241" i="8"/>
  <c r="D241" i="8" s="1"/>
  <c r="C310" i="8" l="1"/>
  <c r="C307" i="8"/>
  <c r="C242" i="8"/>
  <c r="B242" i="8"/>
  <c r="D242" i="8" s="1"/>
  <c r="C236" i="8"/>
  <c r="B236" i="8"/>
  <c r="D236" i="8" s="1"/>
  <c r="C260" i="8"/>
  <c r="C261" i="8" s="1"/>
  <c r="B260" i="8"/>
  <c r="B239" i="8"/>
  <c r="D239" i="8" s="1"/>
  <c r="C235" i="8"/>
  <c r="B235" i="8"/>
  <c r="D235" i="8" s="1"/>
  <c r="B257" i="8"/>
  <c r="B238" i="8"/>
  <c r="D238" i="8" s="1"/>
  <c r="B234" i="8"/>
  <c r="D234" i="8" l="1"/>
  <c r="B243" i="8"/>
  <c r="D243" i="8" s="1"/>
  <c r="C240" i="8"/>
  <c r="C234" i="8"/>
  <c r="C257" i="8"/>
  <c r="C258" i="8" s="1"/>
  <c r="C239" i="8"/>
  <c r="C241" i="8"/>
  <c r="B258" i="8"/>
  <c r="D258" i="8" s="1"/>
  <c r="D257" i="8"/>
  <c r="C237" i="8"/>
  <c r="D260" i="8"/>
  <c r="B261" i="8"/>
  <c r="D261" i="8" s="1"/>
  <c r="C238" i="8"/>
  <c r="D233" i="8"/>
  <c r="C243" i="8" l="1"/>
  <c r="B45" i="4" l="1"/>
  <c r="C311" i="8" l="1"/>
  <c r="D310" i="8"/>
  <c r="C308" i="8"/>
  <c r="D307" i="8"/>
  <c r="B308" i="8" l="1"/>
  <c r="D308" i="8" s="1"/>
  <c r="B311" i="8"/>
  <c r="D311" i="8" s="1"/>
  <c r="D188" i="8"/>
  <c r="D190" i="8" l="1"/>
  <c r="D191" i="8"/>
  <c r="D192" i="8"/>
  <c r="D193" i="8"/>
  <c r="D194" i="8"/>
  <c r="D195" i="8"/>
  <c r="D196" i="8"/>
  <c r="D197" i="8"/>
  <c r="C221" i="8"/>
  <c r="C224" i="8"/>
  <c r="B224" i="8" l="1"/>
  <c r="D224" i="8" s="1"/>
  <c r="D223" i="8"/>
  <c r="B221" i="8"/>
  <c r="D221" i="8" s="1"/>
  <c r="D220" i="8"/>
  <c r="D189" i="8" l="1"/>
</calcChain>
</file>

<file path=xl/sharedStrings.xml><?xml version="1.0" encoding="utf-8"?>
<sst xmlns="http://schemas.openxmlformats.org/spreadsheetml/2006/main" count="2942" uniqueCount="515">
  <si>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</si>
  <si>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</si>
  <si>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</si>
  <si>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</si>
  <si>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</si>
  <si>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</si>
  <si>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</si>
  <si>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</si>
  <si>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</si>
  <si>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</si>
  <si>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</si>
  <si>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</si>
  <si>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</si>
  <si>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</si>
  <si>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</si>
  <si>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</si>
  <si>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</si>
  <si>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</si>
  <si>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</si>
  <si>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</si>
  <si>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</si>
  <si>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</si>
  <si>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</si>
  <si>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EPE (Elementary 2)</t>
  </si>
  <si>
    <t>31-40 ปี</t>
  </si>
  <si>
    <t>หญิง</t>
  </si>
  <si>
    <t>20-30 ปี</t>
  </si>
  <si>
    <t>ศึกษาศาสตร์</t>
  </si>
  <si>
    <t>ปริญญาโท</t>
  </si>
  <si>
    <t>EPE (Starter 2)</t>
  </si>
  <si>
    <t>EPE (Pre-Intermediate)</t>
  </si>
  <si>
    <t>-</t>
  </si>
  <si>
    <t>51 ปีขึ้นไป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</si>
  <si>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</si>
  <si>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</si>
  <si>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</si>
  <si>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</si>
  <si>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</si>
  <si>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</si>
  <si>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</si>
  <si>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</si>
  <si>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</si>
  <si>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</si>
  <si>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</si>
  <si>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</si>
  <si>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</si>
  <si>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</si>
  <si>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</si>
  <si>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</si>
  <si>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</si>
  <si>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</si>
  <si>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</si>
  <si>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</si>
  <si>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</si>
  <si>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</si>
  <si>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</si>
  <si>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</si>
  <si>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</si>
  <si>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</si>
  <si>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</si>
  <si>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</si>
  <si>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Starter 2   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</si>
  <si>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</si>
  <si>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</si>
  <si>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</si>
  <si>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</si>
  <si>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</si>
  <si>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</si>
  <si>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</si>
  <si>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</si>
  <si>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</si>
  <si>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</si>
  <si>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</si>
  <si>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</si>
  <si>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</si>
  <si>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</si>
  <si>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</si>
  <si>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</si>
  <si>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</si>
  <si>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</si>
  <si>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</si>
  <si>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</si>
  <si>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</si>
  <si>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</si>
  <si>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</si>
  <si>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</si>
  <si>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</si>
  <si>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</si>
  <si>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</si>
  <si>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</si>
  <si>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</si>
  <si>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</si>
  <si>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</si>
  <si>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</si>
  <si>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อายุ</t>
  </si>
  <si>
    <t>ระดับ</t>
  </si>
  <si>
    <t>สาขาวิชา</t>
  </si>
  <si>
    <t>ที่อยู่อีเมล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</si>
  <si>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</si>
  <si>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หลักสูตรและการสอน</t>
  </si>
  <si>
    <t>สาธารณสุขศาสตร์</t>
  </si>
  <si>
    <t>วิทยาศาสตร์</t>
  </si>
  <si>
    <t>เทคโนโลยีและสื่อสารการศึกษา</t>
  </si>
  <si>
    <t>วิศวกรรมศาสตร์</t>
  </si>
  <si>
    <t>บริหารธุรกิจ เศรษฐศาสตร์และการสื่อสาร</t>
  </si>
  <si>
    <t xml:space="preserve">   คณะสาธารณสุขศาสตร์</t>
  </si>
  <si>
    <t xml:space="preserve">   คณะวิศวกรรมศาสตร์</t>
  </si>
  <si>
    <t xml:space="preserve">   คณะวิทยาศาสตร์</t>
  </si>
  <si>
    <t xml:space="preserve">   คณะบริหารธุรกิจ เศรษฐศาสตร์และการสื่อสาร</t>
  </si>
  <si>
    <t xml:space="preserve">    สาขาวิชาสาธารณสุขศาสตร์</t>
  </si>
  <si>
    <t xml:space="preserve">    สาขาวิชาบริหารธุรกิจ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</si>
  <si>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</si>
  <si>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</si>
  <si>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ภาษาไทย</t>
  </si>
  <si>
    <t>มนุษยศาสตร์</t>
  </si>
  <si>
    <t>การจัดการสมาร์ทซิตี้และนวัตกรรมดิจิทัล</t>
  </si>
  <si>
    <t>โลจิสติกส์และดิจิทัลซัพพลายเชน</t>
  </si>
  <si>
    <t>โลจิสติกส์และโซ่อุปทาน</t>
  </si>
  <si>
    <t xml:space="preserve">   คณะโลจิสติกส์และดิจิทัลซัพพลายเชน</t>
  </si>
  <si>
    <t xml:space="preserve">   คณะมนุษยศาสตร์</t>
  </si>
  <si>
    <t xml:space="preserve">    สาขาวิชาภาษาไทย</t>
  </si>
  <si>
    <t xml:space="preserve">          จากตารางแสดงจำนวนผู้เข้าร่วมรับการอบรมจำแนกตามคณะ/วิทยาลัย พบว่า กลุ่ม Elementary 2  </t>
  </si>
  <si>
    <t>sirimadc65@nu.ac.th</t>
  </si>
  <si>
    <t>piano_nonozii@hotmail.com</t>
  </si>
  <si>
    <t>สื่อสาร</t>
  </si>
  <si>
    <t>piyatidak65@nu.ac.th</t>
  </si>
  <si>
    <t>panraykhan65@nu.ac.th</t>
  </si>
  <si>
    <t>pensudah65@nu.ac.th</t>
  </si>
  <si>
    <t>การบริหารการศึกษา</t>
  </si>
  <si>
    <t>บริหารธุรกิจ</t>
  </si>
  <si>
    <t>ฟิสิกส์ประยุกต์</t>
  </si>
  <si>
    <t>rungrawit65@nu.ac.th</t>
  </si>
  <si>
    <t>tra.piyaphan@hotmail.com</t>
  </si>
  <si>
    <t>krittaporna65@nu.ac.th</t>
  </si>
  <si>
    <t>arisaraju65@nu.ac.th</t>
  </si>
  <si>
    <t>วิทยาศาสตร์ศึกษา</t>
  </si>
  <si>
    <t>monthirac65@nu.ac.th</t>
  </si>
  <si>
    <t>laksameeb65@nu.ac.th</t>
  </si>
  <si>
    <t xml:space="preserve">    สาขาวิชาฟิสิกส์ประยุกต์</t>
  </si>
  <si>
    <t xml:space="preserve">    สาขาวิชาการบริหารการศึกษา</t>
  </si>
  <si>
    <t>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</t>
  </si>
  <si>
    <t>ตาราง 10 แสดงผลการประเมินโครงการฯ กลุ่ม Starter 2</t>
  </si>
  <si>
    <t>2.เจ้าหน้าที่ทุกฝ่ายดูเเลผู้เรียนเป็นอย่างดี</t>
  </si>
  <si>
    <t xml:space="preserve">          3. Starter 2                           จำนวน 17 คน</t>
  </si>
  <si>
    <t xml:space="preserve">         </t>
  </si>
  <si>
    <t xml:space="preserve">1. กลุ่ม Elementary 2  พบว่า ภาพรวมมีความพึงพอใจอยู่ในระดับมากที่สุด (ค่าเฉลี่ยเท่ากับ 4.70) 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</si>
  <si>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</si>
  <si>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</si>
  <si>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jakaphanr65@nu.ac.th</t>
  </si>
  <si>
    <t>nutchaponp65@nu.ac.th</t>
  </si>
  <si>
    <t>panlaksnpaya@gmail.com</t>
  </si>
  <si>
    <t>komchanp65@nu.ac.th</t>
  </si>
  <si>
    <t>peter1aa5509@gmail.com</t>
  </si>
  <si>
    <t>jintanak65@nu.ac.th</t>
  </si>
  <si>
    <t>natnichaa65@nu.ac.th</t>
  </si>
  <si>
    <t>kanjanad65@nu.ac.th</t>
  </si>
  <si>
    <t>jutamatn65@nu.ac.th</t>
  </si>
  <si>
    <t>opsin.2537@gmail.com</t>
  </si>
  <si>
    <t>padcharinn65@nu.ac.th</t>
  </si>
  <si>
    <t>chayanans65@nu.ac.th</t>
  </si>
  <si>
    <t>ขอบคุณครับ</t>
  </si>
  <si>
    <t>patompongb65@nu.ac.th</t>
  </si>
  <si>
    <t>napakamonc65@nu.ac.th</t>
  </si>
  <si>
    <t>thatchail65@nu.ac.th</t>
  </si>
  <si>
    <t>kittisakse65@nu.ac.th</t>
  </si>
  <si>
    <t xml:space="preserve">วิธีการสอนและวิธีการสอบดีครับ </t>
  </si>
  <si>
    <t>poom.kamyord@gmail.com</t>
  </si>
  <si>
    <t>earthtap1996@gmail.com</t>
  </si>
  <si>
    <t>napapatsu65@nu.ac.th</t>
  </si>
  <si>
    <t>thanyathipf65@nu.ac.th</t>
  </si>
  <si>
    <t>เป็นการอบรมที่สามารถเพิ่มทักษะและความรู้เกี่ยวภาษาอังกฤษได้เป็นอย่างดี</t>
  </si>
  <si>
    <t>thanakornoat2538@gmail.com</t>
  </si>
  <si>
    <t>kittikuni65@nu.ac.th</t>
  </si>
  <si>
    <t>ขอบคุณอาจารย์ที่ให้ความรู้และเจ้าหน้าที่ในการอำนวยความสะดวกในส่วนที่เกี่ยวข้อง</t>
  </si>
  <si>
    <t>nattanichap65@nu.ac.th</t>
  </si>
  <si>
    <t>sorrajakn65@nu.ac.th</t>
  </si>
  <si>
    <t>oyoguska@gmail.com</t>
  </si>
  <si>
    <t>atthakonm65@nu.ac.th</t>
  </si>
  <si>
    <t>yaweeyodm65@nu.ac.th</t>
  </si>
  <si>
    <t>มีการแจ้งข้อมูลให้ทราบเป็นระยะอย่างสมำเสมอ</t>
  </si>
  <si>
    <t>gullaweek65@nu.ac.th</t>
  </si>
  <si>
    <t>sureeporns65@nu.ac.th</t>
  </si>
  <si>
    <t>phongpun.k@wmd.ac.th</t>
  </si>
  <si>
    <t>sippanona20@gmail.com</t>
  </si>
  <si>
    <t>sirapat.b12@gmail.com</t>
  </si>
  <si>
    <t>netkhanang@gmail.com</t>
  </si>
  <si>
    <t>patloiden3534@gmail.com</t>
  </si>
  <si>
    <t>kiranay65@nu.ac.th</t>
  </si>
  <si>
    <t>พลศึกษาและวิทยาศาสตร์การออกกำลังกาย</t>
  </si>
  <si>
    <t>yanawutw65@nu.ac.th</t>
  </si>
  <si>
    <t>นวัตกรรมทางการวัดผลทางการเรียนรู้</t>
  </si>
  <si>
    <t>boonbroon.m@gmail.com</t>
  </si>
  <si>
    <t>yupinyusinchai@gmail.com</t>
  </si>
  <si>
    <t>piayaporn009@gmail.com</t>
  </si>
  <si>
    <t>wilairats65@nu.ac.th</t>
  </si>
  <si>
    <t>praneek65@nu.ac.th</t>
  </si>
  <si>
    <t>thatsaneew65@nu.ac.th</t>
  </si>
  <si>
    <t>porntipk65@nu.ac.th</t>
  </si>
  <si>
    <t>boomthanayut@gmail.com</t>
  </si>
  <si>
    <t>phu_7703@hotmail.com</t>
  </si>
  <si>
    <t>mrkaekung2@gmail.com</t>
  </si>
  <si>
    <t>ขอบคุณสำหรับความรู้ที่อาจารย์ได้สอนให้ครับ</t>
  </si>
  <si>
    <t>penniphas65@nu.ac.th</t>
  </si>
  <si>
    <t>koonlawut6127@gmail.com</t>
  </si>
  <si>
    <t>nissornk65@nu.ac.th</t>
  </si>
  <si>
    <t>watthanam65@nu.ac.th</t>
  </si>
  <si>
    <t>patcharap65@nu.ac.th</t>
  </si>
  <si>
    <t>paraneec65@nu.ac.th</t>
  </si>
  <si>
    <t>bussarapornk65@nu.ac.th</t>
  </si>
  <si>
    <t>kitsupatb64@nu.ac.th</t>
  </si>
  <si>
    <t>สังคมศึกษา</t>
  </si>
  <si>
    <t>thitinartp65@nu.ac.th</t>
  </si>
  <si>
    <t>supaporn.katon@gmail.com</t>
  </si>
  <si>
    <t>punyawat.sn.korn105@gmail.com</t>
  </si>
  <si>
    <t>pattamam65@nu.ac.th</t>
  </si>
  <si>
    <t>phadetp65@nu.ac.th</t>
  </si>
  <si>
    <t>naraphon-@hotmail.com</t>
  </si>
  <si>
    <t>maomiiow@gmail.com</t>
  </si>
  <si>
    <t>treethipnipaj65@nu.ac.th</t>
  </si>
  <si>
    <t>gwok.za@gmail.com</t>
  </si>
  <si>
    <t>prisanaw65@nu.ac.th</t>
  </si>
  <si>
    <t>midchunsin@gmail.com</t>
  </si>
  <si>
    <t>ไม่มีครับ</t>
  </si>
  <si>
    <t>parnnapats63@nu.ac.th</t>
  </si>
  <si>
    <t>korakot.k@chs.ac.th</t>
  </si>
  <si>
    <t>บางครั้งสัญญาณอินเตอร์ไม่ดี</t>
  </si>
  <si>
    <t>kitphisarns65@nu.ac.th</t>
  </si>
  <si>
    <t>parichatmo65@nu.ac.th</t>
  </si>
  <si>
    <t>darawan186poo@gmail.com</t>
  </si>
  <si>
    <t>natthakornph65@nu.ac.th</t>
  </si>
  <si>
    <t>narubet.chaopanich1988@gmail.com</t>
  </si>
  <si>
    <t>_</t>
  </si>
  <si>
    <t>phatcharaphons65@nu.ac.th</t>
  </si>
  <si>
    <t>malaipim26@gmail.com</t>
  </si>
  <si>
    <t>sasiwimon170233@gmail.com</t>
  </si>
  <si>
    <t>phornniphac65@nu.ac.th</t>
  </si>
  <si>
    <t>nattaneew65@nu.ac.th</t>
  </si>
  <si>
    <t>nut.sisteng@gmail.com</t>
  </si>
  <si>
    <t>kantimay65@nu.ac.th</t>
  </si>
  <si>
    <t>napasonk65@nu.ac.th</t>
  </si>
  <si>
    <t>phonphimonk65@nu.ac.th</t>
  </si>
  <si>
    <t>rattanapornta64@nu.ac.th</t>
  </si>
  <si>
    <t>.</t>
  </si>
  <si>
    <t>nattaponga62@nu.ac.th</t>
  </si>
  <si>
    <t>Charthnatham64@nu.ac.th</t>
  </si>
  <si>
    <t>ไม่มี</t>
  </si>
  <si>
    <t>noppadonk65@nu.ac.th</t>
  </si>
  <si>
    <t>มนุษยศาตร์</t>
  </si>
  <si>
    <t>Watcharachs65@nu.ac.th</t>
  </si>
  <si>
    <t>budsakornl65@nu.ac.th</t>
  </si>
  <si>
    <t>natidap65@nu.ac.th</t>
  </si>
  <si>
    <t>kamonthips65@nu.ac.th</t>
  </si>
  <si>
    <t>coolm.numchokchai@gmail.com</t>
  </si>
  <si>
    <t>aomthipnoimor@gmail.com</t>
  </si>
  <si>
    <t>jirapanb65@nu.ac.th</t>
  </si>
  <si>
    <t>arka8483@gmail.com</t>
  </si>
  <si>
    <t>sudaratch64@nu.ac.th</t>
  </si>
  <si>
    <t>thanachai_k@windowslive.com</t>
  </si>
  <si>
    <t>nineww@gmail.com</t>
  </si>
  <si>
    <t>ดุริยางคศิลป์</t>
  </si>
  <si>
    <t>napassawank65@nu.ac.th</t>
  </si>
  <si>
    <t>kongphuwatch_nant141@hotmail.com</t>
  </si>
  <si>
    <t>hansachonf65@nu.ac.th</t>
  </si>
  <si>
    <t>บริหารธุรกิจ เศรษฐศาสตร์ และการสื่อสาร</t>
  </si>
  <si>
    <t>เศรษฐศาสตร์</t>
  </si>
  <si>
    <t>wanwisap65@nu.ac.th</t>
  </si>
  <si>
    <t>pisits65@nu.ac.th</t>
  </si>
  <si>
    <t>kaesorn2202@gmail.com</t>
  </si>
  <si>
    <t>thiraphatch65@nu.ac.th</t>
  </si>
  <si>
    <t>pinkbird9@gmail.com</t>
  </si>
  <si>
    <t>krittiyak65@nu.ac.th</t>
  </si>
  <si>
    <t>nattapoomnaja@gmail.com</t>
  </si>
  <si>
    <t>kobpornn64@nu.ac.th</t>
  </si>
  <si>
    <t>troysutatta@gmail.com</t>
  </si>
  <si>
    <t>netnaphat65@nu.ac.th</t>
  </si>
  <si>
    <t>การบริหารธุรกิจดิจิทัลเชิงกลยุทธ์</t>
  </si>
  <si>
    <t>เมื่อสัญญาเครื่อข่ายของผู้สอนขาดหายไป ขอให้เจ้าหน้าที่ดูแลระบบการสอน ให้ติดต่อกับอาจารย์ผู้สอน และบอกกล่าวปัญหาที่ได้รับกับนิสิต ที่กำลังรอการสอนอยู่</t>
  </si>
  <si>
    <t>kanchanat65@nu.ac.th</t>
  </si>
  <si>
    <t>areerut@nongphai.ac.th</t>
  </si>
  <si>
    <t>อาจารย์ที่สอนสุภาพ เป็นกันเอง ตอบข้อสงสัยได้ชัดเจน</t>
  </si>
  <si>
    <t>t.re.rat16@gmail.com</t>
  </si>
  <si>
    <t>chanonsu65@nu.ac.th</t>
  </si>
  <si>
    <t>uthenthat@gmail.com</t>
  </si>
  <si>
    <t>ได้ความรู้ อาจารย์ผู้สอน และเจ้าหน้าที่ประสานงาน ทำงานได้อย่างดีเยี่ยม</t>
  </si>
  <si>
    <t>supangs65@nu.ac.th</t>
  </si>
  <si>
    <t>nongnutk65@nu.ac.th</t>
  </si>
  <si>
    <t>warapornu65@nu.ac.th</t>
  </si>
  <si>
    <t>suthasineear65@nu.ac.th</t>
  </si>
  <si>
    <t>jirapornv65@nu.ac.th</t>
  </si>
  <si>
    <t>วิศวกรรมการจัดการ</t>
  </si>
  <si>
    <t>nirutk65@nu.ac.th</t>
  </si>
  <si>
    <t>titipolm64@nu.ac.th</t>
  </si>
  <si>
    <t>สัตวศาสตร์</t>
  </si>
  <si>
    <t>anothais65@nu.ac.th</t>
  </si>
  <si>
    <t>kritiyaneem65@nu.ac.th</t>
  </si>
  <si>
    <t>napaphonc65@nu.ac.th</t>
  </si>
  <si>
    <t>punyaphatc65@nu.ac.th</t>
  </si>
  <si>
    <t>kaelynp65@nu.ac.th</t>
  </si>
  <si>
    <t>roipimm65@nu.ac.th</t>
  </si>
  <si>
    <t>jeerapornk65@nu.ac.th</t>
  </si>
  <si>
    <t>thanawatma65@nu.ac.th</t>
  </si>
  <si>
    <t>ronnawats65@nu.ac.th</t>
  </si>
  <si>
    <t>rewat.thongdee@gmail.com</t>
  </si>
  <si>
    <t>kanpitchas64@nu.ac.th</t>
  </si>
  <si>
    <t>การบัญชีมหาบัณฑิต</t>
  </si>
  <si>
    <t>jarawansi65@nu.ac.th</t>
  </si>
  <si>
    <t>School of Renewable Energy and Smart Grid Technology</t>
  </si>
  <si>
    <t>Smart City Management and Digital Innovation</t>
  </si>
  <si>
    <t xml:space="preserve">ช่วงเวลาในการอบรม ขอให้ เริ่มประมาณ 20 ทุ่ม ได้ไหมคะ </t>
  </si>
  <si>
    <t>sudaratto65@nu.ac.th</t>
  </si>
  <si>
    <t>lalitpats65@nu.ac.th</t>
  </si>
  <si>
    <t>copter_jet@windowslive.com</t>
  </si>
  <si>
    <t>ได้ทบทวนความรู้ด้านภาษาอังกฤษ</t>
  </si>
  <si>
    <t>Parichatku65@nu.ac.th</t>
  </si>
  <si>
    <t>wijittrac65@nu.ac.th</t>
  </si>
  <si>
    <t>kateganyar64@nu.ac.th</t>
  </si>
  <si>
    <t>punnapa65@nu.ac.th</t>
  </si>
  <si>
    <t>krissadatharnc65@nu.ac.th</t>
  </si>
  <si>
    <t>orathaii65@nu.ac.th</t>
  </si>
  <si>
    <t>faronong@gmail.com</t>
  </si>
  <si>
    <t>rattanapornpi65@nu.ac.th</t>
  </si>
  <si>
    <t>warakorn.ed58@gmail.com</t>
  </si>
  <si>
    <t>kannikaar65@nu.ac.th</t>
  </si>
  <si>
    <t>pawineek65@nu.ac.th</t>
  </si>
  <si>
    <t>ชี้แจงทำความเข้าใจได้ชัดเจนดีครับ  ขอบคุณ4</t>
  </si>
  <si>
    <t>บางเนื้อหาอยากให้ลงดีเทล4กว่านี้</t>
  </si>
  <si>
    <t>อาจารย์สอนสนุก4ครับ มีเวลาให้ทำแบบฝึกหัดทุกๆบทพอดี</t>
  </si>
  <si>
    <t xml:space="preserve">อาจารย์สอนได้ละเอียดและดี4 ๆ เลยครับ </t>
  </si>
  <si>
    <t xml:space="preserve">อาจารย์  Todsapon Suranukkharin  สอนดี 4ๆ </t>
  </si>
  <si>
    <t>เป็นการเรียนออนไลน์ที่สนุกและได้ความรู้4ๆค่ะ</t>
  </si>
  <si>
    <t>วุ่นวายกับ4กับการตั้งกล้อง 2 ตัว</t>
  </si>
  <si>
    <t>การให้บริการดี4ๆๆๆๆครับ</t>
  </si>
  <si>
    <t>ได้รับความรู้ภาษาอังกฤษ4ขึ้น</t>
  </si>
  <si>
    <t>อาจารย์ผู้ควบคุมการสอบให้คำแนะนำดี4ครับ การตั้งกล้องมีอุปสรรคนิดหน่อยครับ</t>
  </si>
  <si>
    <t xml:space="preserve">อาจารย์สอนดี4ๆเลยค่ะ ไปช้าๆและเข้าใจง่าย </t>
  </si>
  <si>
    <t>ขอให้สอบผ่านค่ะ  เจ้าหน้าที่ดูแลใจดี4ค่ะ  ขอบคุณค่ะ</t>
  </si>
  <si>
    <t xml:space="preserve">เป็นโครงการที่ดี4ค่ะ เปิดโอกาสให้นักศึกษาที่ติดภารกิจงานประจำได้มีโอกาสพัฒนาตนเอง </t>
  </si>
  <si>
    <t>ได้รับความรู้4ๆค่ะ</t>
  </si>
  <si>
    <t>ขอให้อาจารย์ที่สอนเน้นแกรมม่า และ คำศัพท์ให้4กว่านี้หน่อยนะคะ</t>
  </si>
  <si>
    <t xml:space="preserve">ขอขอบคุณการจัดให้มีการจัดการเรียนการสอนออนไลน์แบบนี้ สะดวกต่อผู้เรียน4ๆเลยค่ะ อยากให้มีแบบนี้ต่อไปอีกนะคะ </t>
  </si>
  <si>
    <t>อาจารย์ใจดี4ค่ะ ชอบค่ะ สนุกค่ะ ขอบพระคุณนะคะ</t>
  </si>
  <si>
    <t>เป็นการเรียนที่ได้รับความรู้ดี4เลย สามารถนำไปใช้ได้เลย</t>
  </si>
  <si>
    <t>น่าจะมีข้อสอบให้ลองทำเยอะ และจะสับสนในส่วนต้องเปิดหนังสือไปมาหน้า-หลัง 4จนเกินไปค่ะ บางครั้งอาจจะมีหลุดจนตามไม่ทันค่ะ ควรสรุปเปิดตามไปเรื่องจะดีกว่าค่ะ คล้ายๆ สไลด์ตามหน้าไปเรื่อยๆค่ะ</t>
  </si>
  <si>
    <t>ข้อสอบ4ไปครับผม</t>
  </si>
  <si>
    <t>2ที่สุด</t>
  </si>
  <si>
    <t>เกษตรศาสตร์ ทรัพยากรธรรมชาติและสิ่งแวดล้อม</t>
  </si>
  <si>
    <t>สถาปัตยกรรมศาสตร์ ศิลปะและการออกแบบ</t>
  </si>
  <si>
    <t>วิทยาลัยพลังงานทดแทนและสมาร์ตกริดเทคโนโลยี</t>
  </si>
  <si>
    <t>วันที่ 3 ตุลาคม 2565</t>
  </si>
  <si>
    <t xml:space="preserve">    1. Elementary 2                    จำนวน 71 คน</t>
  </si>
  <si>
    <t xml:space="preserve">    3. Starter 2                           จำนวน 84 คน</t>
  </si>
  <si>
    <t xml:space="preserve">           จากตารางพบว่า กลุ่ม Elementary 2 เพศหญิง คิดเป็นร้อยละ 30.00 เพศชาย คิดเป็นร้อยละ 14.38</t>
  </si>
  <si>
    <t xml:space="preserve">   51 ปีขึ้นไป</t>
  </si>
  <si>
    <t xml:space="preserve">          จากตารางพบว่า กลุ่ม Elementary 2  มีอายุระหว่าง 20 - 30 ปี  คิดเป็นร้อยละ 19.38 รองลงมาคือ  </t>
  </si>
  <si>
    <t xml:space="preserve">8.13 รองลงมาคือ อายุระหว่าง 31 - 40 ปี คิดเป็นร้อยละ 3.75 กลุ่ม Starter 2 อายุระหว่าง 20 - 30 ปี </t>
  </si>
  <si>
    <t>คิดเป็นร้อยละ 19.38 รองลงมาคือ มีอายุระหว่าง 31 - 40 ปี คิดเป็นร้อยละ 16.88</t>
  </si>
  <si>
    <t xml:space="preserve">   คณะสถาปัตยกรรมศาสตร์ ศิลปะและการออกแบบ</t>
  </si>
  <si>
    <t xml:space="preserve">   วิทยาลัยพลังงานทดแทนและสมาร์ตกริดเทคโนโลยี</t>
  </si>
  <si>
    <t xml:space="preserve">   คณะเกษตรศาสตร์ ทรัพยากรธรรมชาติและสิ่งแวดล้อม</t>
  </si>
  <si>
    <t>สังกัดคณะศึกษาศาสตร์ คิดเป็นร้อยละ 40.00 รองลงมาคือ คณะบริหารธุรกิจ เศรษฐศาสตร์และการสื่อสาร</t>
  </si>
  <si>
    <t>คิดเป็นร้อยละ 6.88 รองลงมาคือ คณะบริหารธุรกิจ เศรษฐศาสตร์และการสื่อสาร คิดเป็นร้อยละ 2.50</t>
  </si>
  <si>
    <t xml:space="preserve">   สาขาวิชาสังคมศึกษา</t>
  </si>
  <si>
    <t xml:space="preserve">   สาขาวิชาหลักสูตรและการสอน</t>
  </si>
  <si>
    <t xml:space="preserve">   สาขาวิชาบริหารธุรกิจ</t>
  </si>
  <si>
    <t xml:space="preserve">   สาขาวิชาฟิสิกส์ประยุกต์</t>
  </si>
  <si>
    <t xml:space="preserve">   สาขาวิชาเทคโนโลยีและสื่อสารการศึกษา</t>
  </si>
  <si>
    <t xml:space="preserve">   สาขาวิชาดุริยางคศิลป์</t>
  </si>
  <si>
    <t xml:space="preserve">   สาขาวิชาพลศึกษาและวิทยาศาสตร์การออกกำลังกาย</t>
  </si>
  <si>
    <t xml:space="preserve">   สาขาวิชาการบริหารการศึกษา</t>
  </si>
  <si>
    <t xml:space="preserve">   สาขาวิชาสถาปัตยกรรมศาสตร์ ศิลปะและการออกแบบ</t>
  </si>
  <si>
    <t xml:space="preserve">   สาขาวิชาเศรษฐศาสตร์</t>
  </si>
  <si>
    <t xml:space="preserve">   สาขาวิชาโลจิสติกส์และโซ่อุปทาน</t>
  </si>
  <si>
    <t xml:space="preserve">   สาขาวิชาการบริหารธุรกิจดิจิทัลเชิงกลยุทธ์</t>
  </si>
  <si>
    <t xml:space="preserve">   สาขาวิชาสาธารณสุขศาสตร์</t>
  </si>
  <si>
    <t xml:space="preserve">   สาขาวิชาวิทยาศาสตร์ศึกษา</t>
  </si>
  <si>
    <t xml:space="preserve">   สาขาวิชาสื่อสาร</t>
  </si>
  <si>
    <t xml:space="preserve">   สาขาวิชาภาษาไทย</t>
  </si>
  <si>
    <t xml:space="preserve">    สาขาวิชาหลักสูตรและการสอน</t>
  </si>
  <si>
    <t xml:space="preserve">    สาขาวิชาพลศึกษาและวิทยาศาสตร์การออกกำลังกาย</t>
  </si>
  <si>
    <t xml:space="preserve">    สาขาวิชานวัตกรรมทางการวัดผลทางการเรียนรู้</t>
  </si>
  <si>
    <t xml:space="preserve">    สาขาวิชาสังคมศึกษา</t>
  </si>
  <si>
    <t xml:space="preserve">    สาขาวิชาดุริยางคศิลป์</t>
  </si>
  <si>
    <t xml:space="preserve">    สาขาวิชาการจัดการสมาร์ทซิตี้และนวัตกรรมดิจิทัล</t>
  </si>
  <si>
    <t xml:space="preserve">    สาขาวิชาสัตวศาสตร์</t>
  </si>
  <si>
    <t xml:space="preserve">    สาขาวิชาการบัญชีมหาบัณฑิต</t>
  </si>
  <si>
    <t xml:space="preserve">    สาขาวิชาสถาปัตยกรรมศาสตร์ ศิลปะและการออกแบบ</t>
  </si>
  <si>
    <t xml:space="preserve">    สาขาวิชาวิศวกรรมการจัดการ</t>
  </si>
  <si>
    <t xml:space="preserve">          จากตารางแสดงจำนวนผู้เข้าร่วมรับการอบรมจำแนกตามสาขาวิชา พบว่า กลุ่ม Elementary 2 สาขาวิชาการบริหาร</t>
  </si>
  <si>
    <t>EPE (Elementary 2) N=71</t>
  </si>
  <si>
    <t>กลุ่ม Elementary 2 (N = 71)</t>
  </si>
  <si>
    <t xml:space="preserve">(ค่าเฉลี่ย 4.32) </t>
  </si>
  <si>
    <t>อยู่ในระดับปานกลาง (ค่าเฉลี่ย 3.45) และหลังเข้ารับการอบรมค่าเฉลี่ยความรู้ ความเข้าใจสูงขึ้นอยู่ในระดับมาก</t>
  </si>
  <si>
    <t>ตาราง 8 แสดงผลการประเมินโครงการฯ กลุ่ม Pre-Intermediate</t>
  </si>
  <si>
    <t>EPE (Pre-Intermediate) N=22</t>
  </si>
  <si>
    <t>กลุ่ม Pre-Intermediate (N = 22)</t>
  </si>
  <si>
    <t xml:space="preserve">นิสิตบัณฑิตศึกษา ในกลุ่ม Pre-Intermediate  พบว่า ภาพรวมมีความพึงพอใจอยู่ในระดับมาก (ค่าเฉลี่ยเท่ากับ 4.43) </t>
  </si>
  <si>
    <t>และรวดเร็ว อยู่ในระดับมากที่สุด (ค่าเฉลี่ยเท่ากับ 4.64) รองลงมาคือ ข้อ 2) การสมัครเข้ารับการอบบรมมีความสะดวก</t>
  </si>
  <si>
    <t>และง่ายต่อการใช้งาน ข้อ 5) เนื้อหาสาระในบทเรียนที่ท่านอบรมมีความเหมาะสมกับระดับความรู้ และข้อ 9) อาจารย์</t>
  </si>
  <si>
    <t>ผู้สอนเข้าสอน – เลิกสอน ตรงตามเวลา อยู่ในระดับมากที่สุด (ค่าเฉลี่ยเท่ากับ 4.50)</t>
  </si>
  <si>
    <t>ภาพรวม อยู่ในระดับปานกลาง (ค่าเฉลี่ย 3.41) และหลังเข้ารับการอบรมค่าเฉลี่ยความรู้ ความเข้าใจสูงขึ้น</t>
  </si>
  <si>
    <t>EPE (Starter 2) N = 67</t>
  </si>
  <si>
    <t>กลุ่ม Starter 2 (N = 67)</t>
  </si>
  <si>
    <t>3.อาจารย์ที่สอนสุภาพ เป็นกันเอง ตอบข้อสงสัยได้ชัดเจน</t>
  </si>
  <si>
    <t>4.ได้ทบทวนความรู้ด้านภาษาอังกฤษ</t>
  </si>
  <si>
    <t>1.มีการแจ้งข้อมูลให้ทราบเป็นระยะอย่างสม่ำเสมอ</t>
  </si>
  <si>
    <t>1.ได้ความรู้ อาจารย์ผู้สอน และเจ้าหน้าที่ประสานงาน ทำงานได้อย่างดีเยี่ยม</t>
  </si>
  <si>
    <t>กับอาจารย์ผู้สอน และบอกกล่าวปัญหาที่ได้รับกับนิสิต ที่กำลังรอการสอนอยู่</t>
  </si>
  <si>
    <t>2.เมื่อสัญญาเครื่อข่ายของผู้สอนขาดหายไป ขอให้เจ้าหน้าที่ดูแลระบบการสอน ให้ติดต่อ</t>
  </si>
  <si>
    <t>กลุ่ม Per-Intermediate</t>
  </si>
  <si>
    <t>3.ขอให้อาจารย์ที่สอนเน้นแกรมม่าและคำศัพท์</t>
  </si>
  <si>
    <t>1.ชี้แจงทำความเข้าใจได้ชัดเจนดี</t>
  </si>
  <si>
    <t>2.วิธีการสอนและวิธีการสอบดี</t>
  </si>
  <si>
    <t>3.เป็นการอบรมที่สามารถเพิ่มทักษะและความรู้เกี่ยวภาษาอังกฤษได้เป็นอย่างดี</t>
  </si>
  <si>
    <t>4.ให้ความรู้และเจ้าหน้าที่ในการอำนวยความสะดวกในส่วนที่เกี่ยวข้อง</t>
  </si>
  <si>
    <t>5.อาจารย์สอนได้ละเอียดและดี</t>
  </si>
  <si>
    <t>6.เป็นการเรียนออนไลน์ที่สนุกและได้ความรู้</t>
  </si>
  <si>
    <t>7.การให้บริการดี</t>
  </si>
  <si>
    <t>ในครั้งนี้ จำนวนทั้งสิ้น 160 คน จำแนกเป็น</t>
  </si>
  <si>
    <t xml:space="preserve">บัณฑิตศึกษา ในกลุ่ม Elementary 2  พบว่า ภาพรวมมีความพึงพอใจอยู่ในระดับมากที่สุด (ค่าเฉลี่ยเท่ากับ 4.70) เมื่อพิจารณา </t>
  </si>
  <si>
    <t xml:space="preserve">รายข้อ พบว่า ข้อที่มีค่าเฉลี่ยสูงสุด คือ ข้อ 9) อาจารย์ผู้สอนเข้าสอน – เลิกสอน ตรงตามเวลา อยู่ในระดับมากที่สุด </t>
  </si>
  <si>
    <t>(ค่าเฉลี่ยเท่ากับ 4.81) รองลงมาคือ ข้อ 7) อาจารย์ผู้สอนมีการอธิบายเนื้อหาวิชาได้อย่างชัดเจน และเข้าใจง่าย อยู่ในระดับ</t>
  </si>
  <si>
    <t xml:space="preserve">โปรแกรมออนไลน์ในการอบรมมีความชัดเจนใช้งานง่าย ตอบสนองความต้องการอยู่ในระดับมากที่สุด (ค่าเฉลี่ยเท่ากับ 4.75) </t>
  </si>
  <si>
    <t xml:space="preserve">    2. Per-Intermediate               จำนวน 27 คน</t>
  </si>
  <si>
    <t>Per-Intermediate</t>
  </si>
  <si>
    <t xml:space="preserve">กลุ่ม Per-Intermediate เพศหญิง คิดเป็นร้อยละ 10.00 เพศชาย คิดเป็นร้อยละ 3.75 กลุ่ม Starter 2 เป็นเพศหญิง </t>
  </si>
  <si>
    <t xml:space="preserve">Per-Intermediate </t>
  </si>
  <si>
    <t xml:space="preserve">อายุระหว่าง 31 - 40 ปี คิดเป็นร้อยละ 16.25 กลุ่ม Per-Intermediate มีอายุระหว่าง 20 - 30 ปี คิดเป็นร้อยละ </t>
  </si>
  <si>
    <t>คิดเป็นร้อยละ 1.88 และคณะมนุษยศาสตร์ คิดเป็นร้อยละ 1.25 กลุ่ม Per-Intermediate สังกัดคณะศึกษาศาสตร์</t>
  </si>
  <si>
    <t>ทรัพยากรธรรมชาติและสิ่งแวดล้อม คิดเป็นร้อยละ 1.25</t>
  </si>
  <si>
    <t xml:space="preserve">รองลงมาคือ คณะบริหารธุรกิจ เศรษฐศาสตร์และการสื่อสาร คณะสาธารณสุขศาสตร์ และคณะเกษตรศาสตร์ </t>
  </si>
  <si>
    <t xml:space="preserve">การศึกษา คิดเป็นร้อยละ 36.25 รองลงมาคือ สาขาวิชาหลักสูตรและการสอน คิดเป็นร้อยละ 1.88 กลุ่ม Per-Intermediate </t>
  </si>
  <si>
    <t xml:space="preserve">สาขาวิชาการบริหารการศึกษา คิดเป็นร้อยละ 6.25 รองลงมาคือ  สาขาวิชาสาธารณสุขศาสตร์  คิดเป็นร้อยละ 1.88 </t>
  </si>
  <si>
    <t xml:space="preserve">กลุ่ม Starter 2 สาขาวิชาการบริหารการศึกษา คิดเป็นร้อยละ 26.88 รองลงมาคือ สาขาวิชาหลักสูตรและการสอน </t>
  </si>
  <si>
    <t>คิดเป็นร้อยละ 3.13</t>
  </si>
  <si>
    <t xml:space="preserve">อยู่ในระดับมาก (ค่าเฉลี่ย 3.95) </t>
  </si>
  <si>
    <t xml:space="preserve">อยู่ในระดับมาก (ค่าเฉลี่ย 3.58) และหลังเข้ารับการอบรมค่าเฉลี่ยความรู้ ความเข้าใจสูงขึ้นอยู่ในระดับมาก (ค่าเฉลี่ย 4.37) </t>
  </si>
  <si>
    <t xml:space="preserve">และคณะสาธารณสุขศาสตร์ คิดเป็นร้อยละ 1.88 กลุ่ม Starter 2 สังกัดคณะศึกษาศาสตร์ คิดเป็นร้อยละ 35.00 </t>
  </si>
  <si>
    <t xml:space="preserve">มากที่สุด (ค่าเฉลี่ยเท่ากับ 4.77) และข้อ 2)การสมัครเข้ารับการอบบรมมีความสะดวกและง่ายต่อการใช้งาน ข้อ 3) การใช้งาน </t>
  </si>
  <si>
    <t>รายข้อพบว่า ข้อที่มีค่าเฉลี่ยสูงสุด คือ ข้อ 7) อาจารย์ผู้สอนมีการอธิบายเนื้อหาวิชาได้อย่างชัดเจน และเข้าใจง่าย</t>
  </si>
  <si>
    <t>บัณฑิตศึกษา ในกลุ่ม Starter 2 พบว่า ภาพรวมมีความพึงพอใจอยู่ในระดับมากที่สุด (ค่าเฉลี่ยเท่ากับ 4.76) เมื่อพิจารณา</t>
  </si>
  <si>
    <t>อยู่ในระดับมากที่สุด (ค่าเฉลี่ยเท่ากับ 4.88) รองลงมาคือ ข้อ 9) อาจารย์ผู้สอนเข้าสอน – เลิกสอน ตรงตามเวลา</t>
  </si>
  <si>
    <t xml:space="preserve">ระดับมากที่สุด (ค่าเฉลี่ยเท่ากับ 4.86) และข้อ 3) การใช้งานโปรแกรมออนไลน์ในการอบรมมีความชัดเจน ใช้งานง่าย </t>
  </si>
  <si>
    <t xml:space="preserve">ตอบสนองความต้องการอยู่ในระดับมากที่สุด (ค่าเฉลี่ยเท่ากับ 4.79) </t>
  </si>
  <si>
    <t xml:space="preserve">          2. Per-Intermediate                จำนวน 5 คน</t>
  </si>
  <si>
    <t>ผลการประเมินโครงการภาษาอังกฤษเพื่อยกระดับความรู้นิสิตบัณฑิตศึกษา วันที่ 3 ตุลาคม 2565</t>
  </si>
  <si>
    <t>จำนวนทั้งสิ้น 160 คน จำแนกเป็น</t>
  </si>
  <si>
    <t xml:space="preserve">              2. กลุ่ม Per-Intermediate พบว่า จำนวนผู้เข้ารับการอบรมจำแนกตามเพศเป็นเพศหญิง คิดเป็นร้อยละ </t>
  </si>
  <si>
    <t xml:space="preserve">10.00 เพศชาย คิดเป็นร้อยละ 3.75 แสดงจำนวนผู้เข้ารับการอบรมจำแนกตามอายุ พบว่า ผู้เข้ารับการอบรมส่วนใหญ่ </t>
  </si>
  <si>
    <t>มีอายุระหว่าง 20 - 30 ปี คิดเป็นร้อยละ 8.13 รองลงมาคือ อายุระหว่าง 31 - 40 ปี คิดเป็นร้อยละ 3.75 จำนวนผู้เข้า</t>
  </si>
  <si>
    <t xml:space="preserve">รับการอบรมจำแนกตามระดับการศึกษา พบว่า นิสิตปริญญาโท คิดเป็นร้อยละ 11.25 รองลงมาคือ นิสิตปริญญาเอก </t>
  </si>
  <si>
    <t xml:space="preserve">คิดเป็นร้อยละ 2.50 จำนวนผู้เข้ารับการอบรมจำแนกตามคณะ/วิทยาลัย พบว่า เป็นนิสิตสังกัดคณะศึกษาศาสตร์ </t>
  </si>
  <si>
    <t xml:space="preserve">         คิดเป็นร้อยละ 6.88 รองลงมาคือ คณะบริหารธุรกิจ เศรษฐศาสตร์และการสื่อสาร คิดเป็นร้อยละ 2.50 และคณะ</t>
  </si>
  <si>
    <t>สาธารณสุขศาสตร์ คิดเป็นร้อยละ 1.88 แสดงจำนวนผู้เข้ารับการอบรมจำแนกตามสาขาวิชา พบว่า ส่วนใหญ่สาขา</t>
  </si>
  <si>
    <t>วิชาการบริหารการศึกษา คิดเป็นร้อยละ 6.25 รองลงมาคือ สาขาวิชาสาธารณสุขศาสตร์ คิดเป็นร้อยละ 1.88</t>
  </si>
  <si>
    <t xml:space="preserve">              3. กลุ่ม Starter 2 พบว่า จำนวนผู้เข้ารับการอบรมจำแนกตามเพศเป็นเพศหญิง คิดเป็นร้อยละ 21.88</t>
  </si>
  <si>
    <t xml:space="preserve">เพศชาย คิดเป็นร้อยละ 20.00 แสดงจำนวนผู้เข้ารับการอบรมจำแนกตามอายุ พบว่า ผู้เข้ารับการอบรมส่วนใหญ่ </t>
  </si>
  <si>
    <t xml:space="preserve">คิดเป็นร้อยละ 16.88 จำนวนผู้เข้ารับการอบรมจำแนกตามคณะ/วิทยาลัย พบว่า เป็นนิสิตสังกัดคณะศึกษาศาสตร์ </t>
  </si>
  <si>
    <t xml:space="preserve">มีอายุระหว่าง 20 - 30 ปี คิดเป็นร้อยละ 19.38 รองลงมาคือ อายุระหว่าง 31 - 40 ปี คิดเป็นร้อยละ 16.88 </t>
  </si>
  <si>
    <t xml:space="preserve">จำนวนผู้เข้ารับการอบรมจำแนกตามระดับการศึกษา พบว่า นิสิตปริญญาโท คิดเป็นร้อยละ 25.00 นิสิตปริญญาเอก </t>
  </si>
  <si>
    <t xml:space="preserve">1. กลุ่ม Elementary 2  พบว่า จำนวนผู้เข้ารับการอบรมจำแนกตามเพศ เป็นเพศหญิง  </t>
  </si>
  <si>
    <t xml:space="preserve">คิดเป็นร้อยละ 30.00 เพศชาย คิดเป็นร้อยละ 14.38 แสดงจำนวนผู้เข้ารับการอบรมจำแนกตามอายุพบว่า </t>
  </si>
  <si>
    <t xml:space="preserve">ผู้เข้ารับการอบรมส่วนใหญ่มีอายุระหว่าง 20 - 30 ปี คิดเป็นร้อยละ 19.38 รองลงมาคือ อายุระหว่าง 31 - 40 ปี </t>
  </si>
  <si>
    <t xml:space="preserve">คิดเป็นร้อยละ 16.25 แสดงจำนวนผู้เข้ารับการอบรมจำแนกตามระดับการศึกษา พบว่า เป็นนิสิตปริญญาโท </t>
  </si>
  <si>
    <t>คิดเป็นร้อยละ 32.50 รองลงมาคือ นิสิตปริญญาเอก คิดเป็นร้อยละ 11.88 แสดงจำนวนผู้เข้ารับการอบรมจำแนก</t>
  </si>
  <si>
    <t xml:space="preserve">         ตามคณะ/วิทยาลัย พบว่า เป็นนิสิตสังกัดคณะศึกษาศาสตร์  คิดเป็นร้อยละ 40.00 รองลงมาคือ คณะบริหารธุรกิจ </t>
  </si>
  <si>
    <t xml:space="preserve">         เศรษฐศาสตร์และการสื่อสาร คิดเป็นร้อยละ 1.88 และคณะมนุษยศาสตร์ คิดเป็นร้อยละ 1.25 แสดงจำนวนผู้เข้ารับ</t>
  </si>
  <si>
    <t xml:space="preserve">การอบรมจำแนกตามสาขาวิชา พบว่า ส่วนใหญ่สาขาวิชาการบริหารการศึกษา คิดเป็นร้อยละ 36.25 รองลงมาคือ </t>
  </si>
  <si>
    <t>สาขาวิชาหลักสูตรและการสอน คิดเป็นร้อยละ 1.88</t>
  </si>
  <si>
    <t xml:space="preserve">         และการสอน คิดเป็นร้อยละ 3.13</t>
  </si>
  <si>
    <t xml:space="preserve">           เมื่อพิจารณารายข้อ พบว่า ข้อที่มีค่าเฉลี่ยสูงสุด คือ ข้อ 9) อาจารย์ผู้สอนเข้าสอน – เลิกสอน ตรงตามเวลา </t>
  </si>
  <si>
    <t xml:space="preserve">           อยู่ในระดับมากที่สุด (ค่าเฉลี่ยเท่ากับ 4.81) รองลงมาคือ ข้อ 7) อาจารย์ผู้สอนมีการอธิบายเนื้อหาวิชาได้อย่าง</t>
  </si>
  <si>
    <t xml:space="preserve">  ความต้องการอยู่ในระดับมากที่สุด (ค่าเฉลี่ยเท่ากับ 4.75) </t>
  </si>
  <si>
    <t xml:space="preserve">2. กลุ่ม Pre-Intermediate พบว่า ภาพรวมมีความพึงพอใจอยู่ในระดับมาก (ค่าเฉลี่ยเท่ากับ 4.43)  </t>
  </si>
  <si>
    <t xml:space="preserve">           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</t>
  </si>
  <si>
    <t xml:space="preserve">           และรวดเร็ว อยู่ในระดับมากที่สุด (ค่าเฉลี่ยเท่ากับ 4.64) รองลงมาคือ ข้อ 2) การสมัครเข้ารับการอบบรมมีความ</t>
  </si>
  <si>
    <t xml:space="preserve">          สะดวกและง่ายต่อการใช้งาน ข้อ 5) เนื้อหาสาระในบทเรียนที่ท่านอบรมมีความเหมาะสมกับระดับความรู้ และข้อ 9) </t>
  </si>
  <si>
    <t xml:space="preserve">          อาจารย์ผู้สอนเข้าสอน – เลิกสอน ตรงตามเวลา อยู่ในระดับมากที่สุด (ค่าเฉลี่ยเท่ากับ 4.50)</t>
  </si>
  <si>
    <t xml:space="preserve">3. กลุ่ม Starter 2 พบว่า ภาพรวมมีความพึงพอใจอยู่ในระดับมากที่สุด (ค่าเฉลี่ยเท่ากับ 4.76) </t>
  </si>
  <si>
    <t xml:space="preserve">          เมื่อพิจารณารายข้อพบว่า ข้อที่มีค่าเฉลี่ยสูงสุด คือ ข้อ 7) อาจารย์ผู้สอนมีการอธิบายเนื้อหาวิชาได้อย่างชัดเจน </t>
  </si>
  <si>
    <t xml:space="preserve">          และเข้าใจง่ายอยู่ในระดับมากที่สุด (ค่าเฉลี่ยเท่ากับ 4.88) รองลงมาคือ ข้อ 9) อาจารย์ผู้สอนเข้าสอน – เลิกสอน </t>
  </si>
  <si>
    <t xml:space="preserve">          ตรงตามเวลาระดับมากที่สุด (ค่าเฉลี่ยเท่ากับ 4.86) และข้อ 3) การใช้งานโปรแกรมออนไลน์ในการอบรมมีความ</t>
  </si>
  <si>
    <t xml:space="preserve">          ชัดเจนใช้งานง่าย ตอบสนองความต้องการอยู่ในระดับมากที่สุด (ค่าเฉลี่ยเท่ากับ 4.79) </t>
  </si>
  <si>
    <r>
      <rPr>
        <b/>
        <sz val="16"/>
        <color rgb="FF000000"/>
        <rFont val="TH SarabunPSK"/>
        <family val="2"/>
      </rPr>
      <t xml:space="preserve">             ข้อเสนอแนะ</t>
    </r>
    <r>
      <rPr>
        <sz val="16"/>
        <color rgb="FF000000"/>
        <rFont val="TH SarabunPSK"/>
        <family val="2"/>
      </rPr>
      <t xml:space="preserve"> มีการแจ้งข้อมูลให้ทราบเป็นระยะอย่างสม่ำเสมอ เจ้าหน้าที่ทุกฝ่ายดูเเลผู้เรียนเป็นอย่างดี</t>
    </r>
  </si>
  <si>
    <t xml:space="preserve">อาจารย์ที่สอนสุภาพ เป็นกันเอง ตอบข้อสงสัยได้ชัดเจนได้ทบทวนความรู้ด้านภาษาอังกฤษ ได้ความรู้ อาจารย์ผู้สอน </t>
  </si>
  <si>
    <t>และเจ้าหน้าที่ประสานงาน ทำงานได้อย่างดีเยี่ยมเมื่อสัญญาเครื่อข่ายของผู้สอนขาดหายไป ขอให้เจ้าหน้าที่ดูแลระบบ</t>
  </si>
  <si>
    <t>การสอน ให้ติดต่อกับอาจารย์ผู้สอน และบอกกล่าวปัญหาที่ได้รับกับนิสิต ที่กำลังรอการสอนอยู่ขอให้อาจารย์ที่สอน</t>
  </si>
  <si>
    <t>เน้นแกรมม่าและคำศัพท์ ชี้แจงทำความเข้าใจได้ชัดเจนดี วิธีการสอนและวิธีการสอบดี เป็นการอบรมที่สามารถเพิ่ม</t>
  </si>
  <si>
    <t>ทักษะและความรู้เกี่ยวภาษาอังกฤษได้เป็นอย่างดีให้ความรู้และเจ้าหน้าที่ในการอำนวยความสะดวกในส่วนที่เกี่ยวข้อง</t>
  </si>
  <si>
    <t xml:space="preserve">ช่วงเวลาในการอบรมขอให้เริ่มประมาณเวลา 20.00 น. อาจารย์สอนได้ละเอียดและดี เป็นการเรียนออนไลน์ที่สนุก </t>
  </si>
  <si>
    <t>และได้ความรู้ การให้บริการดี อาจารย์สอนดีและเข้าใจง่าย อยากให้มีโครงการแบบนี้ต่อไปอีก ขอขอบคุณการจัดให้มี</t>
  </si>
  <si>
    <t>การจัดการเรียนการสอนออนไลน์แบบนี้ สะดวกต่อผู้เรียน</t>
  </si>
  <si>
    <t xml:space="preserve">8..ช่วงเวลาในการอบรมขอให้เริ่มประมาณเวลา 20.00 น. </t>
  </si>
  <si>
    <t xml:space="preserve">9.อาจารย์สอนดีและเข้าใจง่าย </t>
  </si>
  <si>
    <t>10.ขอขอบคุณการจัดให้มีการจัดการเรียนการสอนออนไลน์แบบนี้ สะดวกต่อผู้เรียน</t>
  </si>
  <si>
    <t>11.อยากให้มีโครงการแบบนี้ต่อไปอีก</t>
  </si>
  <si>
    <t xml:space="preserve">          1. Elementary 2                     จำนวน 13 คน</t>
  </si>
  <si>
    <t>คิดเป็นร้อยละ 35.00 รองลงมาคือ คณะบริหารธุรกิจ เศรษฐศาสตร์และการสื่อสาร คณะสาธารณสุขศาสตร์</t>
  </si>
  <si>
    <t>คณะเกษตรศาสตร์ ทรัพยากรธรรมชาติและสิ่งแวดล้อม คิดเป็นร้อยละ 1.25 แสดงจำนวนผู้เข้ารับการอบรมจำแนก</t>
  </si>
  <si>
    <t>ตามสาขาวิชา พบว่า ส่วนใหญ่สาขาวิชาการบริหารการศึกษา คิดเป็นร้อยละ 26.88 รองลงมาคือ สาขาวิชาหลักสูตร</t>
  </si>
  <si>
    <t>1. กลุ่ม Elementary 2 พบว่า  ก่อนเข้ารับการอบรมผู้เข้าร่วมโครงการมีความรู้ความเข้าใจเกี่ยวกับ</t>
  </si>
  <si>
    <t>ความเข้าใจสูงขึ้นอยู่ในระดับมาก (ค่าเฉลี่ย 4.32)</t>
  </si>
  <si>
    <t xml:space="preserve">กิจกรรมที่จัดในโครงการฯ ภาพรวม อยู่ในระดับปานกลาง (ค่าเฉลี่ย 3.45) และหลังเข้ารับการอบรมมีค่าเฉลี่ยความรู้ </t>
  </si>
  <si>
    <t xml:space="preserve">ความเข้าใจสูงขึ้นอยู่ในระดับมาก (ค่าเฉลี่ย 3.95) </t>
  </si>
  <si>
    <t xml:space="preserve">กิจกรรมที่จัดก่อนการอบรมอยู่ในระดับปานกลาง (ค่าเฉลี่ย 3.41) และหลังเข้ารับการอบรมค่าเฉลี่ยความรู้ </t>
  </si>
  <si>
    <t>3. กลุ่ม Starter 2 พบว่า  ก่อนเข้ารับการอบรมผู้เข้าร่วมโครงการมีความรู้ความเข้าใจเกี่ยวกับกิจกรรม</t>
  </si>
  <si>
    <t xml:space="preserve">อยู่ในระดับมาก (ค่าเฉลี่ย 4.37) </t>
  </si>
  <si>
    <t>ที่จัดก่อนการอบรมอยู่ในระดับมาก (ค่าเฉลี่ย 3.58) และหลังเข้ารับการอบรมค่าเฉลี่ยความรู้ ความเข้าใจสูงขึ้น</t>
  </si>
  <si>
    <t xml:space="preserve">           ชัดเจน และเข้าใจง่าย อยู่ในระดับมากที่สุด (ค่าเฉลี่ยเท่ากับ 4.77) และข้อ 2) การสมัครเข้ารับการอบบรมมีความ</t>
  </si>
  <si>
    <t xml:space="preserve">           สะดวกและง่ายต่อการใช้งาน ข้อ 3) การใช้งานโปรแกรมออนไลน์ในการอบรมมีความชัดเจนใช้งานง่าย ตอบสนอง</t>
  </si>
  <si>
    <t xml:space="preserve">          จากตารางพบว่า กลุ่ม Elementary 2 เป็นนิสิตปริญญาโท คิดเป็นร้อยละ 32.50 รองลงมาคือ นิสิตปริญญาเอก </t>
  </si>
  <si>
    <t xml:space="preserve">คิดเป็นร้อยละ 11.88 กลุ่ม Per-Intermediate นิสิตปริญญาโท คิดเป็นร้อยละ 11.25 รองลงมาคือ นิสิตปริญญาเอก </t>
  </si>
  <si>
    <t>คิดเป็นร้อยละ 2.50 กลุ่ม Starter 2 เป็นนิสิตปริญญาโท คิดเป็นร้อยละ 25.00 นิสิตปริญญาเอก คิดเป็นร้อยละ 16.88</t>
  </si>
  <si>
    <t>2. กลุ่ม Per-Intermediate  พบว่า  ก่อนเข้ารับการอบรมผู้เข้าร่วมโครงการมีความรู้ความเข้าใจเกี่ยวกับ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</si>
  <si>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</si>
  <si>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คิดเป็นร้อยละ 21.88 เพศชาย คิดเป็นร้อยละ 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</si>
</sst>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3" x14ac:knownFonts="1">
    <font>
      <sz val="10"/>
      <color rgb="FF000000"/>
      <name val="Arial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6"/>
      <color theme="1"/>
      <name val="TH Sarabun Ne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6"/>
      <name val="TH SarabunPSK"/>
      <family val="2"/>
      <charset val="222"/>
    </font>
    <font>
      <sz val="16"/>
      <color rgb="FF000000"/>
      <name val="TH Sarabun New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22">
    <xf numFmtId="0" fontId="0" fillId="0" borderId="0" xfId="0" applyFont="1" applyAlignment="1"/>
    <xf numFmtId="2" fontId="2" fillId="2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3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Fill="1" applyBorder="1" applyAlignment="1"/>
    <xf numFmtId="0" fontId="5" fillId="0" borderId="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Alignment="1"/>
    <xf numFmtId="0" fontId="7" fillId="0" borderId="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0" xfId="0" applyFont="1" applyBorder="1" applyAlignment="1"/>
    <xf numFmtId="0" fontId="7" fillId="0" borderId="4" xfId="0" applyFont="1" applyFill="1" applyBorder="1" applyAlignment="1">
      <alignment horizontal="center" vertical="center"/>
    </xf>
    <xf numFmtId="0" fontId="5" fillId="0" borderId="2" xfId="0" applyFont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Alignment="1"/>
    <xf numFmtId="0" fontId="7" fillId="0" borderId="4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/>
    </xf>
    <xf numFmtId="2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/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22" fillId="0" borderId="0" xfId="0" applyFont="1" applyAlignment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4" xfId="0" applyFont="1" applyFill="1" applyBorder="1" applyAlignment="1"/>
    <xf numFmtId="0" fontId="6" fillId="0" borderId="4" xfId="0" applyFont="1" applyBorder="1" applyAlignment="1">
      <alignment horizontal="center"/>
    </xf>
    <xf numFmtId="0" fontId="3" fillId="0" borderId="2" xfId="0" applyFont="1" applyFill="1" applyBorder="1" applyAlignment="1"/>
    <xf numFmtId="2" fontId="3" fillId="0" borderId="2" xfId="0" applyNumberFormat="1" applyFont="1" applyBorder="1" applyAlignment="1">
      <alignment horizontal="center" vertical="top"/>
    </xf>
    <xf numFmtId="0" fontId="3" fillId="0" borderId="4" xfId="0" applyFont="1" applyFill="1" applyBorder="1" applyAlignment="1"/>
    <xf numFmtId="0" fontId="13" fillId="0" borderId="0" xfId="0" applyFont="1" applyFill="1" applyAlignment="1"/>
    <xf numFmtId="0" fontId="13" fillId="0" borderId="0" xfId="0" applyFont="1" applyAlignment="1">
      <alignment horizontal="center"/>
    </xf>
    <xf numFmtId="2" fontId="3" fillId="0" borderId="4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7" fillId="0" borderId="0" xfId="0" applyFont="1" applyFill="1" applyAlignment="1"/>
    <xf numFmtId="0" fontId="17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" xfId="0" applyFont="1" applyBorder="1" applyAlignment="1"/>
    <xf numFmtId="0" fontId="23" fillId="0" borderId="0" xfId="0" applyFont="1" applyAlignment="1"/>
    <xf numFmtId="0" fontId="7" fillId="0" borderId="16" xfId="0" applyFont="1" applyBorder="1" applyAlignment="1">
      <alignment horizontal="left"/>
    </xf>
    <xf numFmtId="187" fontId="24" fillId="0" borderId="16" xfId="0" applyNumberFormat="1" applyFont="1" applyBorder="1" applyAlignment="1"/>
    <xf numFmtId="0" fontId="3" fillId="0" borderId="2" xfId="0" applyFont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/>
    <xf numFmtId="0" fontId="19" fillId="0" borderId="3" xfId="0" applyFont="1" applyBorder="1" applyAlignment="1"/>
    <xf numFmtId="0" fontId="19" fillId="0" borderId="2" xfId="0" applyFont="1" applyBorder="1" applyAlignment="1"/>
    <xf numFmtId="0" fontId="5" fillId="0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5" borderId="0" xfId="0" applyFont="1" applyFill="1" applyAlignment="1"/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26" fillId="0" borderId="0" xfId="0" applyFont="1" applyAlignment="1">
      <alignment horizontal="center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8" fillId="6" borderId="4" xfId="0" applyFont="1" applyFill="1" applyBorder="1" applyAlignment="1"/>
    <xf numFmtId="0" fontId="8" fillId="6" borderId="4" xfId="0" applyNumberFormat="1" applyFont="1" applyFill="1" applyBorder="1" applyAlignment="1"/>
    <xf numFmtId="0" fontId="25" fillId="0" borderId="0" xfId="0" applyFont="1" applyAlignment="1"/>
    <xf numFmtId="0" fontId="3" fillId="6" borderId="4" xfId="0" applyFont="1" applyFill="1" applyBorder="1" applyAlignment="1"/>
    <xf numFmtId="0" fontId="27" fillId="0" borderId="0" xfId="0" applyFont="1" applyAlignment="1">
      <alignment horizontal="center"/>
    </xf>
    <xf numFmtId="0" fontId="5" fillId="6" borderId="11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8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8" fillId="5" borderId="0" xfId="0" applyFont="1" applyFill="1" applyAlignment="1"/>
    <xf numFmtId="0" fontId="26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Fill="1" applyAlignment="1"/>
    <xf numFmtId="0" fontId="19" fillId="0" borderId="0" xfId="0" applyFont="1" applyFill="1" applyBorder="1" applyAlignment="1">
      <alignment vertical="top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2" fontId="3" fillId="0" borderId="2" xfId="0" applyNumberFormat="1" applyFont="1" applyBorder="1" applyAlignment="1">
      <alignment horizontal="center" vertical="top"/>
    </xf>
    <xf numFmtId="0" fontId="30" fillId="0" borderId="0" xfId="0" applyFont="1" applyAlignment="1"/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2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87" fontId="29" fillId="0" borderId="0" xfId="0" applyNumberFormat="1" applyFont="1" applyAlignment="1"/>
    <xf numFmtId="187" fontId="29" fillId="7" borderId="0" xfId="0" applyNumberFormat="1" applyFont="1" applyFill="1" applyAlignment="1"/>
    <xf numFmtId="0" fontId="29" fillId="7" borderId="0" xfId="0" applyFont="1" applyFill="1" applyAlignment="1"/>
    <xf numFmtId="0" fontId="0" fillId="7" borderId="0" xfId="0" applyFont="1" applyFill="1" applyAlignment="1"/>
    <xf numFmtId="0" fontId="3" fillId="6" borderId="5" xfId="0" applyFont="1" applyFill="1" applyBorder="1" applyAlignment="1"/>
    <xf numFmtId="0" fontId="5" fillId="6" borderId="4" xfId="0" applyFont="1" applyFill="1" applyBorder="1" applyAlignment="1"/>
    <xf numFmtId="0" fontId="31" fillId="6" borderId="4" xfId="0" applyFont="1" applyFill="1" applyBorder="1" applyAlignment="1"/>
    <xf numFmtId="0" fontId="31" fillId="6" borderId="11" xfId="0" applyFont="1" applyFill="1" applyBorder="1" applyAlignment="1">
      <alignment horizontal="center"/>
    </xf>
    <xf numFmtId="0" fontId="32" fillId="6" borderId="4" xfId="0" applyFont="1" applyFill="1" applyBorder="1" applyAlignment="1"/>
    <xf numFmtId="0" fontId="8" fillId="0" borderId="3" xfId="0" applyFont="1" applyBorder="1" applyAlignment="1">
      <alignment horizontal="center" vertical="top"/>
    </xf>
    <xf numFmtId="0" fontId="3" fillId="0" borderId="7" xfId="0" applyFont="1" applyFill="1" applyBorder="1" applyAlignment="1"/>
    <xf numFmtId="0" fontId="8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19" fillId="0" borderId="5" xfId="0" applyFont="1" applyFill="1" applyBorder="1" applyAlignment="1"/>
    <xf numFmtId="0" fontId="5" fillId="0" borderId="5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216</xdr:row>
          <xdr:rowOff>219075</xdr:rowOff>
        </xdr:from>
        <xdr:to>
          <xdr:col>1</xdr:col>
          <xdr:colOff>257175</xdr:colOff>
          <xdr:row>217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303</xdr:row>
          <xdr:rowOff>161925</xdr:rowOff>
        </xdr:from>
        <xdr:to>
          <xdr:col>1</xdr:col>
          <xdr:colOff>257175</xdr:colOff>
          <xdr:row>304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216</xdr:row>
          <xdr:rowOff>219075</xdr:rowOff>
        </xdr:from>
        <xdr:to>
          <xdr:col>1</xdr:col>
          <xdr:colOff>257175</xdr:colOff>
          <xdr:row>217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5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303</xdr:row>
          <xdr:rowOff>161925</xdr:rowOff>
        </xdr:from>
        <xdr:to>
          <xdr:col>1</xdr:col>
          <xdr:colOff>257175</xdr:colOff>
          <xdr:row>304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5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253</xdr:row>
          <xdr:rowOff>219075</xdr:rowOff>
        </xdr:from>
        <xdr:to>
          <xdr:col>1</xdr:col>
          <xdr:colOff>257175</xdr:colOff>
          <xdr:row>254</xdr:row>
          <xdr:rowOff>85725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5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253</xdr:row>
          <xdr:rowOff>219075</xdr:rowOff>
        </xdr:from>
        <xdr:to>
          <xdr:col>1</xdr:col>
          <xdr:colOff>257175</xdr:colOff>
          <xdr:row>254</xdr:row>
          <xdr:rowOff>85725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5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kokulope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kokulope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61"/>
  <sheetViews>
    <sheetView zoomScale="93" zoomScaleNormal="93" workbookViewId="0">
      <pane ySplit="1" topLeftCell="A2" activePane="bottomLeft" state="frozen"/>
      <selection pane="bottomLeft" activeCell="F169" sqref="F169"/>
    </sheetView>
  </sheetViews>
  <sheetFormatPr defaultColWidth="12.7109375" defaultRowHeight="15.75" customHeight="1" x14ac:dyDescent="0.2"/>
  <cols>
    <col min="1" max="27" width="18.85546875" customWidth="1"/>
  </cols>
  <sheetData>
    <row r="1" spans="1:21" ht="15.75" customHeight="1" x14ac:dyDescent="0.2">
      <c r="A1" s="152" t="s">
        <v>0</v>
      </c>
      <c r="B1" s="152" t="s">
        <v>97</v>
      </c>
      <c r="C1" s="152" t="s">
        <v>1</v>
      </c>
      <c r="D1" s="152" t="s">
        <v>2</v>
      </c>
      <c r="E1" s="152" t="s">
        <v>3</v>
      </c>
      <c r="F1" s="152" t="s">
        <v>4</v>
      </c>
      <c r="G1" s="152" t="s">
        <v>5</v>
      </c>
      <c r="H1" s="152" t="s">
        <v>6</v>
      </c>
      <c r="I1" s="152" t="s">
        <v>7</v>
      </c>
      <c r="J1" s="152" t="s">
        <v>8</v>
      </c>
      <c r="K1" s="152" t="s">
        <v>9</v>
      </c>
      <c r="L1" s="152" t="s">
        <v>10</v>
      </c>
      <c r="M1" s="152" t="s">
        <v>11</v>
      </c>
      <c r="N1" s="152" t="s">
        <v>12</v>
      </c>
      <c r="O1" s="152" t="s">
        <v>13</v>
      </c>
      <c r="P1" s="152" t="s">
        <v>14</v>
      </c>
      <c r="Q1" s="152" t="s">
        <v>15</v>
      </c>
      <c r="R1" s="152" t="s">
        <v>16</v>
      </c>
      <c r="S1" s="152" t="s">
        <v>17</v>
      </c>
      <c r="T1" s="152" t="s">
        <v>18</v>
      </c>
      <c r="U1" s="152" t="s">
        <v>19</v>
      </c>
    </row>
    <row r="2" spans="1:21" ht="15.75" customHeight="1" x14ac:dyDescent="0.2">
      <c r="A2" s="178">
        <v>44837.771722638892</v>
      </c>
      <c r="B2" s="153" t="s">
        <v>148</v>
      </c>
      <c r="C2" s="153" t="s">
        <v>20</v>
      </c>
      <c r="D2" s="153" t="s">
        <v>26</v>
      </c>
      <c r="E2" s="153" t="s">
        <v>28</v>
      </c>
      <c r="F2" s="153" t="s">
        <v>27</v>
      </c>
      <c r="G2" s="153" t="s">
        <v>128</v>
      </c>
      <c r="H2" s="153" t="s">
        <v>29</v>
      </c>
      <c r="I2" s="153">
        <v>5</v>
      </c>
      <c r="J2" s="153">
        <v>5</v>
      </c>
      <c r="K2" s="153">
        <v>5</v>
      </c>
      <c r="L2" s="153">
        <v>5</v>
      </c>
      <c r="M2" s="153">
        <v>5</v>
      </c>
      <c r="N2" s="153">
        <v>5</v>
      </c>
      <c r="O2" s="153">
        <v>5</v>
      </c>
      <c r="P2" s="153">
        <v>5</v>
      </c>
      <c r="Q2" s="153">
        <v>5</v>
      </c>
      <c r="R2" s="153">
        <v>5</v>
      </c>
      <c r="S2" s="153">
        <v>5</v>
      </c>
      <c r="T2" s="153">
        <v>5</v>
      </c>
      <c r="U2" s="153" t="s">
        <v>31</v>
      </c>
    </row>
    <row r="3" spans="1:21" ht="15.75" customHeight="1" x14ac:dyDescent="0.2">
      <c r="A3" s="178">
        <v>44837.779527962964</v>
      </c>
      <c r="B3" s="153" t="s">
        <v>149</v>
      </c>
      <c r="C3" s="153" t="s">
        <v>20</v>
      </c>
      <c r="D3" s="153" t="s">
        <v>26</v>
      </c>
      <c r="E3" s="153" t="s">
        <v>28</v>
      </c>
      <c r="F3" s="153" t="s">
        <v>27</v>
      </c>
      <c r="G3" s="153" t="s">
        <v>128</v>
      </c>
      <c r="H3" s="153" t="s">
        <v>29</v>
      </c>
      <c r="I3" s="153">
        <v>5</v>
      </c>
      <c r="J3" s="153">
        <v>5</v>
      </c>
      <c r="K3" s="153">
        <v>5</v>
      </c>
      <c r="L3" s="153">
        <v>5</v>
      </c>
      <c r="M3" s="153">
        <v>5</v>
      </c>
      <c r="N3" s="153">
        <v>5</v>
      </c>
      <c r="O3" s="153">
        <v>5</v>
      </c>
      <c r="P3" s="153">
        <v>5</v>
      </c>
      <c r="Q3" s="153">
        <v>5</v>
      </c>
      <c r="R3" s="153" t="s">
        <v>344</v>
      </c>
      <c r="S3" s="153">
        <v>5</v>
      </c>
      <c r="T3" s="153">
        <v>5</v>
      </c>
    </row>
    <row r="4" spans="1:21" ht="15.75" customHeight="1" x14ac:dyDescent="0.2">
      <c r="A4" s="178">
        <v>44837.780692511573</v>
      </c>
      <c r="B4" s="153" t="s">
        <v>150</v>
      </c>
      <c r="C4" s="153" t="s">
        <v>20</v>
      </c>
      <c r="D4" s="153" t="s">
        <v>24</v>
      </c>
      <c r="E4" s="153" t="s">
        <v>28</v>
      </c>
      <c r="F4" s="153" t="s">
        <v>27</v>
      </c>
      <c r="G4" s="153" t="s">
        <v>128</v>
      </c>
      <c r="H4" s="153" t="s">
        <v>29</v>
      </c>
      <c r="I4" s="153">
        <v>5</v>
      </c>
      <c r="J4" s="153">
        <v>5</v>
      </c>
      <c r="K4" s="153">
        <v>5</v>
      </c>
      <c r="L4" s="153">
        <v>5</v>
      </c>
      <c r="M4" s="153">
        <v>5</v>
      </c>
      <c r="N4" s="153">
        <v>5</v>
      </c>
      <c r="O4" s="153">
        <v>5</v>
      </c>
      <c r="P4" s="153">
        <v>5</v>
      </c>
      <c r="Q4" s="153">
        <v>5</v>
      </c>
      <c r="R4" s="153">
        <v>5</v>
      </c>
      <c r="S4" s="153">
        <v>5</v>
      </c>
      <c r="T4" s="153">
        <v>5</v>
      </c>
      <c r="U4" s="153" t="s">
        <v>324</v>
      </c>
    </row>
    <row r="5" spans="1:21" ht="15.75" customHeight="1" x14ac:dyDescent="0.2">
      <c r="A5" s="178">
        <v>44837.78089263889</v>
      </c>
      <c r="B5" s="153" t="s">
        <v>151</v>
      </c>
      <c r="C5" s="153" t="s">
        <v>20</v>
      </c>
      <c r="D5" s="153" t="s">
        <v>26</v>
      </c>
      <c r="E5" s="153" t="s">
        <v>28</v>
      </c>
      <c r="F5" s="153" t="s">
        <v>27</v>
      </c>
      <c r="G5" s="153" t="s">
        <v>128</v>
      </c>
      <c r="H5" s="153" t="s">
        <v>23</v>
      </c>
      <c r="I5" s="153">
        <v>5</v>
      </c>
      <c r="J5" s="153">
        <v>5</v>
      </c>
      <c r="K5" s="153">
        <v>5</v>
      </c>
      <c r="L5" s="153">
        <v>5</v>
      </c>
      <c r="M5" s="153">
        <v>5</v>
      </c>
      <c r="N5" s="153">
        <v>5</v>
      </c>
      <c r="O5" s="153">
        <v>5</v>
      </c>
      <c r="P5" s="153">
        <v>5</v>
      </c>
      <c r="Q5" s="153">
        <v>5</v>
      </c>
      <c r="R5" s="153">
        <v>5</v>
      </c>
      <c r="S5" s="153">
        <v>5</v>
      </c>
      <c r="T5" s="153">
        <v>5</v>
      </c>
      <c r="U5" s="153" t="s">
        <v>31</v>
      </c>
    </row>
    <row r="6" spans="1:21" ht="15.75" customHeight="1" x14ac:dyDescent="0.2">
      <c r="A6" s="178">
        <v>44837.783472766205</v>
      </c>
      <c r="B6" s="153" t="s">
        <v>123</v>
      </c>
      <c r="C6" s="153" t="s">
        <v>25</v>
      </c>
      <c r="D6" s="153" t="s">
        <v>26</v>
      </c>
      <c r="E6" s="153" t="s">
        <v>28</v>
      </c>
      <c r="F6" s="153" t="s">
        <v>263</v>
      </c>
      <c r="G6" s="153" t="s">
        <v>124</v>
      </c>
      <c r="H6" s="153" t="s">
        <v>30</v>
      </c>
      <c r="I6" s="153">
        <v>3</v>
      </c>
      <c r="J6" s="153">
        <v>3</v>
      </c>
      <c r="K6" s="153">
        <v>3</v>
      </c>
      <c r="L6" s="153">
        <v>3</v>
      </c>
      <c r="M6" s="153">
        <v>3</v>
      </c>
      <c r="N6" s="153">
        <v>3</v>
      </c>
      <c r="O6" s="153">
        <v>3</v>
      </c>
      <c r="P6" s="153">
        <v>3</v>
      </c>
      <c r="Q6" s="153">
        <v>3</v>
      </c>
      <c r="R6" s="153">
        <v>3</v>
      </c>
      <c r="S6" s="153">
        <v>3</v>
      </c>
      <c r="T6" s="153">
        <v>3</v>
      </c>
    </row>
    <row r="7" spans="1:21" ht="15.75" customHeight="1" x14ac:dyDescent="0.2">
      <c r="A7" s="178">
        <v>44837.784645173611</v>
      </c>
      <c r="B7" s="153" t="s">
        <v>152</v>
      </c>
      <c r="C7" s="153" t="s">
        <v>20</v>
      </c>
      <c r="D7" s="153" t="s">
        <v>24</v>
      </c>
      <c r="E7" s="153" t="s">
        <v>28</v>
      </c>
      <c r="F7" s="153" t="s">
        <v>27</v>
      </c>
      <c r="G7" s="153" t="s">
        <v>128</v>
      </c>
      <c r="H7" s="153" t="s">
        <v>30</v>
      </c>
      <c r="I7" s="153">
        <v>5</v>
      </c>
      <c r="J7" s="153">
        <v>5</v>
      </c>
      <c r="K7" s="153">
        <v>5</v>
      </c>
      <c r="L7" s="153">
        <v>5</v>
      </c>
      <c r="M7" s="153">
        <v>4</v>
      </c>
      <c r="N7" s="153">
        <v>4</v>
      </c>
      <c r="O7" s="153">
        <v>4</v>
      </c>
      <c r="P7" s="153">
        <v>4</v>
      </c>
      <c r="Q7" s="153">
        <v>5</v>
      </c>
      <c r="R7" s="153">
        <v>2</v>
      </c>
      <c r="S7" s="153">
        <v>3</v>
      </c>
      <c r="T7" s="153">
        <v>4</v>
      </c>
    </row>
    <row r="8" spans="1:21" ht="15.75" customHeight="1" x14ac:dyDescent="0.2">
      <c r="A8" s="178">
        <v>44837.785776712961</v>
      </c>
      <c r="B8" s="153" t="s">
        <v>153</v>
      </c>
      <c r="C8" s="153" t="s">
        <v>25</v>
      </c>
      <c r="D8" s="153" t="s">
        <v>26</v>
      </c>
      <c r="E8" s="153" t="s">
        <v>28</v>
      </c>
      <c r="F8" s="153" t="s">
        <v>27</v>
      </c>
      <c r="G8" s="153" t="s">
        <v>128</v>
      </c>
      <c r="H8" s="153" t="s">
        <v>29</v>
      </c>
      <c r="I8" s="153">
        <v>5</v>
      </c>
      <c r="J8" s="153">
        <v>5</v>
      </c>
      <c r="K8" s="153">
        <v>5</v>
      </c>
      <c r="L8" s="153">
        <v>5</v>
      </c>
      <c r="M8" s="153">
        <v>5</v>
      </c>
      <c r="N8" s="153">
        <v>5</v>
      </c>
      <c r="O8" s="153">
        <v>5</v>
      </c>
      <c r="P8" s="153">
        <v>5</v>
      </c>
      <c r="Q8" s="153">
        <v>5</v>
      </c>
      <c r="R8" s="153">
        <v>5</v>
      </c>
      <c r="S8" s="153">
        <v>5</v>
      </c>
      <c r="T8" s="153">
        <v>5</v>
      </c>
      <c r="U8" s="153" t="s">
        <v>31</v>
      </c>
    </row>
    <row r="9" spans="1:21" ht="15.75" customHeight="1" x14ac:dyDescent="0.2">
      <c r="A9" s="178">
        <v>44837.786206215278</v>
      </c>
      <c r="B9" s="153" t="s">
        <v>154</v>
      </c>
      <c r="C9" s="153" t="s">
        <v>25</v>
      </c>
      <c r="D9" s="153" t="s">
        <v>26</v>
      </c>
      <c r="E9" s="153" t="s">
        <v>28</v>
      </c>
      <c r="F9" s="153" t="s">
        <v>27</v>
      </c>
      <c r="G9" s="153" t="s">
        <v>128</v>
      </c>
      <c r="H9" s="153" t="s">
        <v>29</v>
      </c>
      <c r="I9" s="153">
        <v>4</v>
      </c>
      <c r="J9" s="153">
        <v>4</v>
      </c>
      <c r="K9" s="153">
        <v>4</v>
      </c>
      <c r="L9" s="153">
        <v>4</v>
      </c>
      <c r="M9" s="153">
        <v>4</v>
      </c>
      <c r="N9" s="153">
        <v>4</v>
      </c>
      <c r="O9" s="153">
        <v>4</v>
      </c>
      <c r="P9" s="153">
        <v>4</v>
      </c>
      <c r="R9" s="153">
        <v>2</v>
      </c>
      <c r="S9" s="153">
        <v>4</v>
      </c>
      <c r="T9" s="153">
        <v>4</v>
      </c>
      <c r="U9" s="153" t="s">
        <v>31</v>
      </c>
    </row>
    <row r="10" spans="1:21" ht="15.75" customHeight="1" x14ac:dyDescent="0.2">
      <c r="A10" s="178">
        <v>44837.786352361116</v>
      </c>
      <c r="B10" s="153" t="s">
        <v>148</v>
      </c>
      <c r="C10" s="153" t="s">
        <v>20</v>
      </c>
      <c r="D10" s="153" t="s">
        <v>26</v>
      </c>
      <c r="E10" s="153" t="s">
        <v>28</v>
      </c>
      <c r="F10" s="153" t="s">
        <v>27</v>
      </c>
      <c r="G10" s="153" t="s">
        <v>128</v>
      </c>
      <c r="H10" s="153" t="s">
        <v>29</v>
      </c>
      <c r="I10" s="153">
        <v>5</v>
      </c>
      <c r="J10" s="153">
        <v>5</v>
      </c>
      <c r="K10" s="153">
        <v>5</v>
      </c>
      <c r="L10" s="153">
        <v>5</v>
      </c>
      <c r="M10" s="153">
        <v>5</v>
      </c>
      <c r="N10" s="153">
        <v>5</v>
      </c>
      <c r="O10" s="153">
        <v>5</v>
      </c>
      <c r="P10" s="153">
        <v>5</v>
      </c>
      <c r="Q10" s="153">
        <v>5</v>
      </c>
      <c r="R10" s="153" t="s">
        <v>344</v>
      </c>
      <c r="S10" s="153">
        <v>3</v>
      </c>
      <c r="T10" s="153">
        <v>5</v>
      </c>
      <c r="U10" s="153" t="s">
        <v>31</v>
      </c>
    </row>
    <row r="11" spans="1:21" ht="15.75" customHeight="1" x14ac:dyDescent="0.2">
      <c r="A11" s="178">
        <v>44837.786894965277</v>
      </c>
      <c r="B11" s="153" t="s">
        <v>155</v>
      </c>
      <c r="C11" s="153" t="s">
        <v>25</v>
      </c>
      <c r="D11" s="153" t="s">
        <v>24</v>
      </c>
      <c r="E11" s="153" t="s">
        <v>28</v>
      </c>
      <c r="F11" s="153" t="s">
        <v>27</v>
      </c>
      <c r="G11" s="153" t="s">
        <v>128</v>
      </c>
      <c r="H11" s="153" t="s">
        <v>29</v>
      </c>
      <c r="I11" s="153">
        <v>5</v>
      </c>
      <c r="J11" s="153">
        <v>5</v>
      </c>
      <c r="K11" s="153">
        <v>5</v>
      </c>
      <c r="L11" s="153">
        <v>5</v>
      </c>
      <c r="M11" s="153">
        <v>5</v>
      </c>
      <c r="N11" s="153">
        <v>5</v>
      </c>
      <c r="O11" s="153">
        <v>5</v>
      </c>
      <c r="P11" s="153">
        <v>5</v>
      </c>
      <c r="Q11" s="153">
        <v>5</v>
      </c>
      <c r="R11" s="153">
        <v>2</v>
      </c>
      <c r="S11" s="153">
        <v>3</v>
      </c>
      <c r="T11" s="153">
        <v>4</v>
      </c>
    </row>
    <row r="12" spans="1:21" ht="15.75" customHeight="1" x14ac:dyDescent="0.2">
      <c r="A12" s="178">
        <v>44837.787034224537</v>
      </c>
      <c r="B12" s="153" t="s">
        <v>156</v>
      </c>
      <c r="C12" s="153" t="s">
        <v>25</v>
      </c>
      <c r="D12" s="153" t="s">
        <v>26</v>
      </c>
      <c r="E12" s="153" t="s">
        <v>28</v>
      </c>
      <c r="F12" s="153" t="s">
        <v>27</v>
      </c>
      <c r="G12" s="153" t="s">
        <v>128</v>
      </c>
      <c r="H12" s="153" t="s">
        <v>29</v>
      </c>
      <c r="I12" s="153">
        <v>5</v>
      </c>
      <c r="J12" s="153">
        <v>5</v>
      </c>
      <c r="K12" s="153">
        <v>5</v>
      </c>
      <c r="L12" s="153">
        <v>5</v>
      </c>
      <c r="M12" s="153">
        <v>5</v>
      </c>
      <c r="N12" s="153">
        <v>4</v>
      </c>
      <c r="O12" s="153">
        <v>5</v>
      </c>
      <c r="P12" s="153">
        <v>5</v>
      </c>
      <c r="Q12" s="153">
        <v>5</v>
      </c>
      <c r="R12" s="153">
        <v>5</v>
      </c>
      <c r="S12" s="153">
        <v>5</v>
      </c>
      <c r="T12" s="153">
        <v>5</v>
      </c>
    </row>
    <row r="13" spans="1:21" ht="15.75" customHeight="1" x14ac:dyDescent="0.2">
      <c r="A13" s="178">
        <v>44837.787583206024</v>
      </c>
      <c r="B13" s="153" t="s">
        <v>157</v>
      </c>
      <c r="C13" s="153" t="s">
        <v>25</v>
      </c>
      <c r="D13" s="153" t="s">
        <v>26</v>
      </c>
      <c r="E13" s="153" t="s">
        <v>28</v>
      </c>
      <c r="F13" s="153" t="s">
        <v>27</v>
      </c>
      <c r="G13" s="153" t="s">
        <v>128</v>
      </c>
      <c r="H13" s="153" t="s">
        <v>29</v>
      </c>
      <c r="I13" s="153">
        <v>4</v>
      </c>
      <c r="J13" s="153">
        <v>5</v>
      </c>
      <c r="K13" s="153">
        <v>5</v>
      </c>
      <c r="L13" s="153">
        <v>4</v>
      </c>
      <c r="M13" s="153">
        <v>4</v>
      </c>
      <c r="N13" s="153">
        <v>4</v>
      </c>
      <c r="O13" s="153">
        <v>5</v>
      </c>
      <c r="P13" s="153">
        <v>5</v>
      </c>
      <c r="Q13" s="153">
        <v>5</v>
      </c>
      <c r="R13" s="153">
        <v>3</v>
      </c>
      <c r="S13" s="153">
        <v>4</v>
      </c>
      <c r="T13" s="153">
        <v>4</v>
      </c>
      <c r="U13" s="153" t="s">
        <v>31</v>
      </c>
    </row>
    <row r="14" spans="1:21" ht="15.75" customHeight="1" x14ac:dyDescent="0.2">
      <c r="A14" s="178">
        <v>44837.787644259261</v>
      </c>
      <c r="B14" s="153" t="s">
        <v>158</v>
      </c>
      <c r="C14" s="153" t="s">
        <v>25</v>
      </c>
      <c r="D14" s="153" t="s">
        <v>26</v>
      </c>
      <c r="E14" s="153" t="s">
        <v>28</v>
      </c>
      <c r="F14" s="153" t="s">
        <v>27</v>
      </c>
      <c r="G14" s="153" t="s">
        <v>128</v>
      </c>
      <c r="H14" s="153" t="s">
        <v>29</v>
      </c>
      <c r="I14" s="153">
        <v>5</v>
      </c>
      <c r="J14" s="153">
        <v>5</v>
      </c>
      <c r="K14" s="153">
        <v>5</v>
      </c>
      <c r="L14" s="153">
        <v>5</v>
      </c>
      <c r="M14" s="153">
        <v>5</v>
      </c>
      <c r="N14" s="153">
        <v>5</v>
      </c>
      <c r="O14" s="153">
        <v>5</v>
      </c>
      <c r="P14" s="153">
        <v>5</v>
      </c>
      <c r="Q14" s="153">
        <v>5</v>
      </c>
      <c r="R14" s="153">
        <v>2</v>
      </c>
      <c r="S14" s="153">
        <v>4</v>
      </c>
      <c r="T14" s="153">
        <v>4</v>
      </c>
    </row>
    <row r="15" spans="1:21" ht="15.75" customHeight="1" x14ac:dyDescent="0.2">
      <c r="A15" s="178">
        <v>44837.78842759259</v>
      </c>
      <c r="B15" s="153" t="s">
        <v>159</v>
      </c>
      <c r="C15" s="153" t="s">
        <v>20</v>
      </c>
      <c r="D15" s="153" t="s">
        <v>24</v>
      </c>
      <c r="E15" s="153" t="s">
        <v>28</v>
      </c>
      <c r="F15" s="153" t="s">
        <v>27</v>
      </c>
      <c r="G15" s="153" t="s">
        <v>128</v>
      </c>
      <c r="H15" s="153" t="s">
        <v>29</v>
      </c>
      <c r="I15" s="153">
        <v>5</v>
      </c>
      <c r="J15" s="153">
        <v>5</v>
      </c>
      <c r="K15" s="153">
        <v>5</v>
      </c>
      <c r="L15" s="153">
        <v>5</v>
      </c>
      <c r="M15" s="153">
        <v>5</v>
      </c>
      <c r="N15" s="153">
        <v>5</v>
      </c>
      <c r="O15" s="153">
        <v>5</v>
      </c>
      <c r="P15" s="153">
        <v>5</v>
      </c>
      <c r="Q15" s="153">
        <v>5</v>
      </c>
      <c r="R15" s="153">
        <v>5</v>
      </c>
      <c r="S15" s="153">
        <v>5</v>
      </c>
      <c r="T15" s="153">
        <v>5</v>
      </c>
      <c r="U15" s="153" t="s">
        <v>160</v>
      </c>
    </row>
    <row r="16" spans="1:21" ht="15.75" customHeight="1" x14ac:dyDescent="0.2">
      <c r="A16" s="178">
        <v>44837.788575104161</v>
      </c>
      <c r="B16" s="153" t="s">
        <v>161</v>
      </c>
      <c r="C16" s="153" t="s">
        <v>20</v>
      </c>
      <c r="D16" s="153" t="s">
        <v>26</v>
      </c>
      <c r="E16" s="153" t="s">
        <v>28</v>
      </c>
      <c r="F16" s="153" t="s">
        <v>27</v>
      </c>
      <c r="G16" s="153" t="s">
        <v>128</v>
      </c>
      <c r="H16" s="153" t="s">
        <v>29</v>
      </c>
      <c r="I16" s="153">
        <v>4</v>
      </c>
      <c r="J16" s="153">
        <v>4</v>
      </c>
      <c r="K16" s="153">
        <v>4</v>
      </c>
      <c r="L16" s="153">
        <v>4</v>
      </c>
      <c r="M16" s="153">
        <v>4</v>
      </c>
      <c r="N16" s="153">
        <v>4</v>
      </c>
      <c r="O16" s="153">
        <v>4</v>
      </c>
      <c r="P16" s="153">
        <v>4</v>
      </c>
      <c r="Q16" s="153">
        <v>4</v>
      </c>
      <c r="R16" s="153">
        <v>4</v>
      </c>
      <c r="S16" s="153">
        <v>4</v>
      </c>
      <c r="T16" s="153">
        <v>4</v>
      </c>
    </row>
    <row r="17" spans="1:21" ht="15.75" customHeight="1" x14ac:dyDescent="0.2">
      <c r="A17" s="178">
        <v>44837.788605451387</v>
      </c>
      <c r="B17" s="153" t="s">
        <v>162</v>
      </c>
      <c r="C17" s="153" t="s">
        <v>25</v>
      </c>
      <c r="D17" s="153" t="s">
        <v>26</v>
      </c>
      <c r="E17" s="153" t="s">
        <v>28</v>
      </c>
      <c r="F17" s="153" t="s">
        <v>27</v>
      </c>
      <c r="G17" s="153" t="s">
        <v>128</v>
      </c>
      <c r="H17" s="153" t="s">
        <v>23</v>
      </c>
      <c r="I17" s="153">
        <v>5</v>
      </c>
      <c r="J17" s="153">
        <v>5</v>
      </c>
      <c r="K17" s="153">
        <v>5</v>
      </c>
      <c r="L17" s="153">
        <v>5</v>
      </c>
      <c r="M17" s="153">
        <v>5</v>
      </c>
      <c r="N17" s="153">
        <v>5</v>
      </c>
      <c r="O17" s="153">
        <v>5</v>
      </c>
      <c r="P17" s="153">
        <v>5</v>
      </c>
      <c r="Q17" s="153">
        <v>5</v>
      </c>
      <c r="R17" s="153">
        <v>3</v>
      </c>
      <c r="S17" s="153">
        <v>4</v>
      </c>
      <c r="T17" s="153">
        <v>4</v>
      </c>
    </row>
    <row r="18" spans="1:21" ht="15.75" customHeight="1" x14ac:dyDescent="0.2">
      <c r="A18" s="178">
        <v>44837.791342615739</v>
      </c>
      <c r="B18" s="153" t="s">
        <v>163</v>
      </c>
      <c r="C18" s="153" t="s">
        <v>20</v>
      </c>
      <c r="D18" s="153" t="s">
        <v>26</v>
      </c>
      <c r="E18" s="153" t="s">
        <v>28</v>
      </c>
      <c r="F18" s="153" t="s">
        <v>27</v>
      </c>
      <c r="G18" s="153" t="s">
        <v>128</v>
      </c>
      <c r="H18" s="153" t="s">
        <v>29</v>
      </c>
      <c r="I18" s="153">
        <v>5</v>
      </c>
      <c r="J18" s="153">
        <v>5</v>
      </c>
      <c r="K18" s="153">
        <v>5</v>
      </c>
      <c r="L18" s="153">
        <v>5</v>
      </c>
      <c r="M18" s="153">
        <v>4</v>
      </c>
      <c r="N18" s="153">
        <v>5</v>
      </c>
      <c r="O18" s="153">
        <v>5</v>
      </c>
      <c r="P18" s="153">
        <v>5</v>
      </c>
      <c r="Q18" s="153">
        <v>5</v>
      </c>
      <c r="R18" s="153">
        <v>3</v>
      </c>
      <c r="S18" s="153">
        <v>3</v>
      </c>
      <c r="T18" s="153">
        <v>4</v>
      </c>
    </row>
    <row r="19" spans="1:21" ht="15.75" customHeight="1" x14ac:dyDescent="0.2">
      <c r="A19" s="178">
        <v>44837.7913830787</v>
      </c>
      <c r="B19" s="153" t="s">
        <v>164</v>
      </c>
      <c r="C19" s="153" t="s">
        <v>20</v>
      </c>
      <c r="D19" s="153" t="s">
        <v>24</v>
      </c>
      <c r="E19" s="153" t="s">
        <v>28</v>
      </c>
      <c r="F19" s="153" t="s">
        <v>27</v>
      </c>
      <c r="G19" s="153" t="s">
        <v>128</v>
      </c>
      <c r="H19" s="153" t="s">
        <v>29</v>
      </c>
      <c r="I19" s="153">
        <v>5</v>
      </c>
      <c r="J19" s="153">
        <v>5</v>
      </c>
      <c r="K19" s="153">
        <v>5</v>
      </c>
      <c r="L19" s="153">
        <v>5</v>
      </c>
      <c r="M19" s="153">
        <v>5</v>
      </c>
      <c r="N19" s="153">
        <v>5</v>
      </c>
      <c r="O19" s="153">
        <v>5</v>
      </c>
      <c r="P19" s="153">
        <v>5</v>
      </c>
      <c r="R19" s="153">
        <v>5</v>
      </c>
      <c r="S19" s="153">
        <v>5</v>
      </c>
      <c r="T19" s="153">
        <v>5</v>
      </c>
      <c r="U19" s="153" t="s">
        <v>165</v>
      </c>
    </row>
    <row r="20" spans="1:21" ht="15.75" customHeight="1" x14ac:dyDescent="0.2">
      <c r="A20" s="178">
        <v>44837.791855960648</v>
      </c>
      <c r="B20" s="153" t="s">
        <v>166</v>
      </c>
      <c r="C20" s="153" t="s">
        <v>20</v>
      </c>
      <c r="D20" s="153" t="s">
        <v>26</v>
      </c>
      <c r="E20" s="153" t="s">
        <v>28</v>
      </c>
      <c r="F20" s="153" t="s">
        <v>27</v>
      </c>
      <c r="G20" s="153" t="s">
        <v>128</v>
      </c>
      <c r="H20" s="153" t="s">
        <v>29</v>
      </c>
      <c r="I20" s="153">
        <v>5</v>
      </c>
      <c r="J20" s="153">
        <v>5</v>
      </c>
      <c r="K20" s="153">
        <v>5</v>
      </c>
      <c r="L20" s="153">
        <v>5</v>
      </c>
      <c r="M20" s="153">
        <v>5</v>
      </c>
      <c r="N20" s="153">
        <v>5</v>
      </c>
      <c r="O20" s="153">
        <v>5</v>
      </c>
      <c r="P20" s="153">
        <v>5</v>
      </c>
      <c r="Q20" s="153">
        <v>5</v>
      </c>
      <c r="R20" s="153">
        <v>5</v>
      </c>
      <c r="S20" s="153">
        <v>5</v>
      </c>
      <c r="T20" s="153">
        <v>5</v>
      </c>
    </row>
    <row r="21" spans="1:21" ht="15.75" customHeight="1" x14ac:dyDescent="0.2">
      <c r="A21" s="178">
        <v>44837.792387337962</v>
      </c>
      <c r="B21" s="153" t="s">
        <v>167</v>
      </c>
      <c r="C21" s="153" t="s">
        <v>20</v>
      </c>
      <c r="D21" s="153" t="s">
        <v>26</v>
      </c>
      <c r="E21" s="153" t="s">
        <v>28</v>
      </c>
      <c r="F21" s="153" t="s">
        <v>27</v>
      </c>
      <c r="G21" s="153" t="s">
        <v>128</v>
      </c>
      <c r="H21" s="153" t="s">
        <v>29</v>
      </c>
      <c r="I21" s="153">
        <v>4</v>
      </c>
      <c r="J21" s="153">
        <v>4</v>
      </c>
      <c r="K21" s="153">
        <v>4</v>
      </c>
      <c r="L21" s="153">
        <v>4</v>
      </c>
      <c r="M21" s="153">
        <v>4</v>
      </c>
      <c r="N21" s="153">
        <v>4</v>
      </c>
      <c r="O21" s="153">
        <v>4</v>
      </c>
      <c r="P21" s="153">
        <v>4</v>
      </c>
      <c r="R21" s="153">
        <v>4</v>
      </c>
      <c r="S21" s="153">
        <v>4</v>
      </c>
      <c r="T21" s="153">
        <v>4</v>
      </c>
    </row>
    <row r="22" spans="1:21" ht="15.75" customHeight="1" x14ac:dyDescent="0.2">
      <c r="A22" s="178">
        <v>44837.792472673609</v>
      </c>
      <c r="B22" s="153" t="s">
        <v>168</v>
      </c>
      <c r="C22" s="153" t="s">
        <v>25</v>
      </c>
      <c r="D22" s="153" t="s">
        <v>26</v>
      </c>
      <c r="E22" s="153" t="s">
        <v>28</v>
      </c>
      <c r="F22" s="153" t="s">
        <v>27</v>
      </c>
      <c r="G22" s="153" t="s">
        <v>128</v>
      </c>
      <c r="H22" s="153" t="s">
        <v>30</v>
      </c>
      <c r="I22" s="153">
        <v>5</v>
      </c>
      <c r="J22" s="153">
        <v>5</v>
      </c>
      <c r="K22" s="153">
        <v>5</v>
      </c>
      <c r="L22" s="153">
        <v>5</v>
      </c>
      <c r="M22" s="153">
        <v>5</v>
      </c>
      <c r="N22" s="153">
        <v>5</v>
      </c>
      <c r="O22" s="153">
        <v>5</v>
      </c>
      <c r="P22" s="153">
        <v>5</v>
      </c>
      <c r="Q22" s="153">
        <v>5</v>
      </c>
      <c r="R22" s="153">
        <v>5</v>
      </c>
      <c r="S22" s="153">
        <v>5</v>
      </c>
      <c r="T22" s="153">
        <v>5</v>
      </c>
      <c r="U22" s="153" t="s">
        <v>31</v>
      </c>
    </row>
    <row r="23" spans="1:21" ht="15.75" customHeight="1" x14ac:dyDescent="0.2">
      <c r="A23" s="178">
        <v>44837.792653530094</v>
      </c>
      <c r="B23" s="153" t="s">
        <v>169</v>
      </c>
      <c r="C23" s="153" t="s">
        <v>25</v>
      </c>
      <c r="D23" s="153" t="s">
        <v>24</v>
      </c>
      <c r="E23" s="153" t="s">
        <v>22</v>
      </c>
      <c r="F23" s="153" t="s">
        <v>27</v>
      </c>
      <c r="G23" s="153" t="s">
        <v>128</v>
      </c>
      <c r="H23" s="153" t="s">
        <v>29</v>
      </c>
      <c r="I23" s="153">
        <v>5</v>
      </c>
      <c r="J23" s="153">
        <v>5</v>
      </c>
      <c r="K23" s="153">
        <v>5</v>
      </c>
      <c r="L23" s="153">
        <v>5</v>
      </c>
      <c r="M23" s="153">
        <v>5</v>
      </c>
      <c r="N23" s="153">
        <v>5</v>
      </c>
      <c r="O23" s="153">
        <v>5</v>
      </c>
      <c r="P23" s="153">
        <v>5</v>
      </c>
      <c r="Q23" s="153">
        <v>5</v>
      </c>
      <c r="R23" s="153">
        <v>5</v>
      </c>
      <c r="S23" s="153">
        <v>5</v>
      </c>
      <c r="T23" s="153">
        <v>5</v>
      </c>
      <c r="U23" s="153" t="s">
        <v>170</v>
      </c>
    </row>
    <row r="24" spans="1:21" ht="15.75" customHeight="1" x14ac:dyDescent="0.2">
      <c r="A24" s="178">
        <v>44837.792734618051</v>
      </c>
      <c r="B24" s="153" t="s">
        <v>171</v>
      </c>
      <c r="C24" s="153" t="s">
        <v>20</v>
      </c>
      <c r="D24" s="153" t="s">
        <v>26</v>
      </c>
      <c r="E24" s="153" t="s">
        <v>28</v>
      </c>
      <c r="F24" s="153" t="s">
        <v>27</v>
      </c>
      <c r="G24" s="153" t="s">
        <v>128</v>
      </c>
      <c r="H24" s="153" t="s">
        <v>29</v>
      </c>
      <c r="I24" s="153">
        <v>5</v>
      </c>
      <c r="J24" s="153">
        <v>5</v>
      </c>
      <c r="K24" s="153">
        <v>5</v>
      </c>
      <c r="L24" s="153">
        <v>5</v>
      </c>
      <c r="M24" s="153">
        <v>5</v>
      </c>
      <c r="N24" s="153">
        <v>5</v>
      </c>
      <c r="O24" s="153">
        <v>5</v>
      </c>
      <c r="P24" s="153">
        <v>5</v>
      </c>
      <c r="Q24" s="153">
        <v>5</v>
      </c>
      <c r="R24" s="153">
        <v>5</v>
      </c>
      <c r="S24" s="153">
        <v>5</v>
      </c>
      <c r="T24" s="153">
        <v>5</v>
      </c>
    </row>
    <row r="25" spans="1:21" ht="15.75" customHeight="1" x14ac:dyDescent="0.2">
      <c r="A25" s="178">
        <v>44837.792971446761</v>
      </c>
      <c r="B25" s="153" t="s">
        <v>172</v>
      </c>
      <c r="C25" s="153" t="s">
        <v>20</v>
      </c>
      <c r="D25" s="153" t="s">
        <v>24</v>
      </c>
      <c r="E25" s="153" t="s">
        <v>22</v>
      </c>
      <c r="F25" s="153" t="s">
        <v>27</v>
      </c>
      <c r="G25" s="153" t="s">
        <v>128</v>
      </c>
      <c r="H25" s="153" t="s">
        <v>29</v>
      </c>
      <c r="I25" s="153">
        <v>5</v>
      </c>
      <c r="J25" s="153">
        <v>5</v>
      </c>
      <c r="K25" s="153">
        <v>5</v>
      </c>
      <c r="L25" s="153">
        <v>5</v>
      </c>
      <c r="M25" s="153">
        <v>5</v>
      </c>
      <c r="N25" s="153">
        <v>5</v>
      </c>
      <c r="O25" s="153">
        <v>5</v>
      </c>
      <c r="P25" s="153">
        <v>5</v>
      </c>
      <c r="Q25" s="153">
        <v>5</v>
      </c>
      <c r="R25" s="153">
        <v>3</v>
      </c>
      <c r="S25" s="153">
        <v>5</v>
      </c>
      <c r="T25" s="153">
        <v>5</v>
      </c>
      <c r="U25" s="153" t="s">
        <v>173</v>
      </c>
    </row>
    <row r="26" spans="1:21" ht="15.75" customHeight="1" x14ac:dyDescent="0.2">
      <c r="A26" s="178">
        <v>44837.793922083336</v>
      </c>
      <c r="B26" s="153" t="s">
        <v>174</v>
      </c>
      <c r="C26" s="153" t="s">
        <v>25</v>
      </c>
      <c r="D26" s="153" t="s">
        <v>26</v>
      </c>
      <c r="E26" s="153" t="s">
        <v>22</v>
      </c>
      <c r="F26" s="153" t="s">
        <v>27</v>
      </c>
      <c r="G26" s="153" t="s">
        <v>99</v>
      </c>
      <c r="H26" s="153" t="s">
        <v>23</v>
      </c>
      <c r="I26" s="153">
        <v>5</v>
      </c>
      <c r="J26" s="153">
        <v>5</v>
      </c>
      <c r="K26" s="153">
        <v>5</v>
      </c>
      <c r="L26" s="153">
        <v>5</v>
      </c>
      <c r="M26" s="153">
        <v>5</v>
      </c>
      <c r="N26" s="153">
        <v>5</v>
      </c>
      <c r="O26" s="153">
        <v>5</v>
      </c>
      <c r="P26" s="153">
        <v>5</v>
      </c>
      <c r="Q26" s="153">
        <v>5</v>
      </c>
      <c r="R26" s="153">
        <v>2</v>
      </c>
      <c r="S26" s="153">
        <v>3</v>
      </c>
      <c r="T26" s="153">
        <v>3</v>
      </c>
      <c r="U26" s="153" t="s">
        <v>31</v>
      </c>
    </row>
    <row r="27" spans="1:21" ht="15.75" customHeight="1" x14ac:dyDescent="0.2">
      <c r="A27" s="178">
        <v>44837.794313009261</v>
      </c>
      <c r="B27" s="153" t="s">
        <v>175</v>
      </c>
      <c r="C27" s="153" t="s">
        <v>20</v>
      </c>
      <c r="D27" s="153" t="s">
        <v>26</v>
      </c>
      <c r="E27" s="153" t="s">
        <v>28</v>
      </c>
      <c r="F27" s="153" t="s">
        <v>27</v>
      </c>
      <c r="G27" s="153" t="s">
        <v>128</v>
      </c>
      <c r="H27" s="153" t="s">
        <v>23</v>
      </c>
      <c r="I27" s="153">
        <v>5</v>
      </c>
      <c r="J27" s="153">
        <v>5</v>
      </c>
      <c r="K27" s="153">
        <v>5</v>
      </c>
      <c r="L27" s="153">
        <v>5</v>
      </c>
      <c r="M27" s="153">
        <v>4</v>
      </c>
      <c r="N27" s="153">
        <v>5</v>
      </c>
      <c r="O27" s="153">
        <v>5</v>
      </c>
      <c r="P27" s="153">
        <v>5</v>
      </c>
      <c r="Q27" s="153">
        <v>5</v>
      </c>
      <c r="R27" s="153">
        <v>3</v>
      </c>
      <c r="S27" s="153">
        <v>4</v>
      </c>
      <c r="T27" s="153">
        <v>4</v>
      </c>
    </row>
    <row r="28" spans="1:21" ht="15.75" customHeight="1" x14ac:dyDescent="0.2">
      <c r="A28" s="178">
        <v>44837.794386481481</v>
      </c>
      <c r="B28" s="153" t="s">
        <v>176</v>
      </c>
      <c r="C28" s="153" t="s">
        <v>25</v>
      </c>
      <c r="D28" s="153" t="s">
        <v>26</v>
      </c>
      <c r="E28" s="153" t="s">
        <v>28</v>
      </c>
      <c r="F28" s="153" t="s">
        <v>27</v>
      </c>
      <c r="G28" s="153" t="s">
        <v>102</v>
      </c>
      <c r="H28" s="153" t="s">
        <v>23</v>
      </c>
      <c r="I28" s="153">
        <v>5</v>
      </c>
      <c r="J28" s="153">
        <v>5</v>
      </c>
      <c r="K28" s="153">
        <v>5</v>
      </c>
      <c r="L28" s="153">
        <v>5</v>
      </c>
      <c r="M28" s="153">
        <v>5</v>
      </c>
      <c r="N28" s="153">
        <v>5</v>
      </c>
      <c r="O28" s="153">
        <v>4</v>
      </c>
      <c r="P28" s="153">
        <v>4</v>
      </c>
      <c r="Q28" s="153">
        <v>5</v>
      </c>
      <c r="R28" s="153">
        <v>4</v>
      </c>
      <c r="S28" s="153">
        <v>4</v>
      </c>
      <c r="T28" s="153">
        <v>4</v>
      </c>
      <c r="U28" s="153" t="s">
        <v>325</v>
      </c>
    </row>
    <row r="29" spans="1:21" ht="15.75" customHeight="1" x14ac:dyDescent="0.2">
      <c r="A29" s="178">
        <v>44837.794405138891</v>
      </c>
      <c r="B29" s="153" t="s">
        <v>177</v>
      </c>
      <c r="C29" s="153" t="s">
        <v>20</v>
      </c>
      <c r="D29" s="153" t="s">
        <v>24</v>
      </c>
      <c r="E29" s="153" t="s">
        <v>28</v>
      </c>
      <c r="F29" s="153" t="s">
        <v>27</v>
      </c>
      <c r="G29" s="153" t="s">
        <v>128</v>
      </c>
      <c r="H29" s="153" t="s">
        <v>23</v>
      </c>
      <c r="I29" s="153">
        <v>5</v>
      </c>
      <c r="J29" s="153">
        <v>5</v>
      </c>
      <c r="K29" s="153">
        <v>5</v>
      </c>
      <c r="L29" s="153">
        <v>5</v>
      </c>
      <c r="M29" s="153">
        <v>5</v>
      </c>
      <c r="N29" s="153">
        <v>5</v>
      </c>
      <c r="O29" s="153">
        <v>5</v>
      </c>
      <c r="P29" s="153">
        <v>5</v>
      </c>
      <c r="Q29" s="153">
        <v>5</v>
      </c>
      <c r="R29" s="153">
        <v>5</v>
      </c>
      <c r="S29" s="153">
        <v>5</v>
      </c>
      <c r="T29" s="153">
        <v>5</v>
      </c>
      <c r="U29" s="153" t="s">
        <v>326</v>
      </c>
    </row>
    <row r="30" spans="1:21" ht="15.75" customHeight="1" x14ac:dyDescent="0.2">
      <c r="A30" s="178">
        <v>44837.794461435187</v>
      </c>
      <c r="B30" s="153" t="s">
        <v>178</v>
      </c>
      <c r="C30" s="153" t="s">
        <v>25</v>
      </c>
      <c r="D30" s="153" t="s">
        <v>24</v>
      </c>
      <c r="E30" s="153" t="s">
        <v>28</v>
      </c>
      <c r="F30" s="153" t="s">
        <v>27</v>
      </c>
      <c r="G30" s="153" t="s">
        <v>128</v>
      </c>
      <c r="H30" s="153" t="s">
        <v>23</v>
      </c>
      <c r="I30" s="153">
        <v>4</v>
      </c>
      <c r="J30" s="153">
        <v>5</v>
      </c>
      <c r="K30" s="153">
        <v>5</v>
      </c>
      <c r="L30" s="153">
        <v>5</v>
      </c>
      <c r="M30" s="153">
        <v>5</v>
      </c>
      <c r="N30" s="153">
        <v>5</v>
      </c>
      <c r="P30" s="153">
        <v>5</v>
      </c>
      <c r="Q30" s="153">
        <v>5</v>
      </c>
      <c r="R30" s="153">
        <v>3</v>
      </c>
      <c r="S30" s="153">
        <v>4</v>
      </c>
      <c r="T30" s="153">
        <v>4</v>
      </c>
      <c r="U30" s="153" t="s">
        <v>179</v>
      </c>
    </row>
    <row r="31" spans="1:21" ht="15.75" customHeight="1" x14ac:dyDescent="0.2">
      <c r="A31" s="178">
        <v>44837.795275914352</v>
      </c>
      <c r="B31" s="153" t="s">
        <v>180</v>
      </c>
      <c r="C31" s="153" t="s">
        <v>25</v>
      </c>
      <c r="D31" s="153" t="s">
        <v>24</v>
      </c>
      <c r="E31" s="153" t="s">
        <v>28</v>
      </c>
      <c r="F31" s="153" t="s">
        <v>27</v>
      </c>
      <c r="G31" s="153" t="s">
        <v>128</v>
      </c>
      <c r="H31" s="153" t="s">
        <v>23</v>
      </c>
      <c r="I31" s="153">
        <v>5</v>
      </c>
      <c r="J31" s="153">
        <v>5</v>
      </c>
      <c r="K31" s="153">
        <v>5</v>
      </c>
      <c r="L31" s="153">
        <v>5</v>
      </c>
      <c r="M31" s="153">
        <v>5</v>
      </c>
      <c r="N31" s="153">
        <v>5</v>
      </c>
      <c r="O31" s="153">
        <v>5</v>
      </c>
      <c r="P31" s="153">
        <v>5</v>
      </c>
      <c r="Q31" s="153">
        <v>5</v>
      </c>
      <c r="R31" s="153" t="s">
        <v>344</v>
      </c>
      <c r="S31" s="153">
        <v>3</v>
      </c>
      <c r="T31" s="153">
        <v>4</v>
      </c>
    </row>
    <row r="32" spans="1:21" ht="15.75" customHeight="1" x14ac:dyDescent="0.2">
      <c r="A32" s="178">
        <v>44837.79541244213</v>
      </c>
      <c r="B32" s="153" t="s">
        <v>181</v>
      </c>
      <c r="C32" s="153" t="s">
        <v>25</v>
      </c>
      <c r="D32" s="153" t="s">
        <v>21</v>
      </c>
      <c r="E32" s="153" t="s">
        <v>28</v>
      </c>
      <c r="F32" s="153" t="s">
        <v>27</v>
      </c>
      <c r="G32" s="153" t="s">
        <v>128</v>
      </c>
      <c r="H32" s="153" t="s">
        <v>23</v>
      </c>
      <c r="I32" s="153">
        <v>5</v>
      </c>
      <c r="J32" s="153">
        <v>5</v>
      </c>
      <c r="K32" s="153">
        <v>5</v>
      </c>
      <c r="L32" s="153">
        <v>5</v>
      </c>
      <c r="M32" s="153">
        <v>5</v>
      </c>
      <c r="N32" s="153">
        <v>5</v>
      </c>
      <c r="O32" s="153">
        <v>5</v>
      </c>
      <c r="P32" s="153">
        <v>5</v>
      </c>
      <c r="Q32" s="153">
        <v>5</v>
      </c>
      <c r="R32" s="153">
        <v>3</v>
      </c>
      <c r="S32" s="153">
        <v>4</v>
      </c>
      <c r="T32" s="153">
        <v>4</v>
      </c>
    </row>
    <row r="33" spans="1:21" ht="15.75" customHeight="1" x14ac:dyDescent="0.2">
      <c r="A33" s="178">
        <v>44837.795475624996</v>
      </c>
      <c r="B33" s="153" t="s">
        <v>182</v>
      </c>
      <c r="C33" s="153" t="s">
        <v>20</v>
      </c>
      <c r="D33" s="153" t="s">
        <v>24</v>
      </c>
      <c r="E33" s="153" t="s">
        <v>28</v>
      </c>
      <c r="F33" s="153" t="s">
        <v>27</v>
      </c>
      <c r="G33" s="153" t="s">
        <v>128</v>
      </c>
      <c r="H33" s="153" t="s">
        <v>29</v>
      </c>
      <c r="I33" s="153">
        <v>5</v>
      </c>
      <c r="J33" s="153">
        <v>5</v>
      </c>
      <c r="K33" s="153">
        <v>5</v>
      </c>
      <c r="L33" s="153">
        <v>5</v>
      </c>
      <c r="M33" s="153">
        <v>5</v>
      </c>
      <c r="N33" s="153">
        <v>5</v>
      </c>
      <c r="O33" s="153">
        <v>5</v>
      </c>
      <c r="P33" s="153">
        <v>5</v>
      </c>
      <c r="Q33" s="153">
        <v>5</v>
      </c>
      <c r="R33" s="153">
        <v>3</v>
      </c>
      <c r="S33" s="153">
        <v>4</v>
      </c>
      <c r="T33" s="153">
        <v>4</v>
      </c>
    </row>
    <row r="34" spans="1:21" ht="15.75" customHeight="1" x14ac:dyDescent="0.2">
      <c r="A34" s="178">
        <v>44837.795548368056</v>
      </c>
      <c r="B34" s="153" t="s">
        <v>183</v>
      </c>
      <c r="C34" s="153" t="s">
        <v>20</v>
      </c>
      <c r="D34" s="153" t="s">
        <v>26</v>
      </c>
      <c r="E34" s="153" t="s">
        <v>28</v>
      </c>
      <c r="F34" s="153" t="s">
        <v>27</v>
      </c>
      <c r="G34" s="153" t="s">
        <v>128</v>
      </c>
      <c r="H34" s="153" t="s">
        <v>29</v>
      </c>
      <c r="I34" s="153">
        <v>5</v>
      </c>
      <c r="J34" s="153">
        <v>5</v>
      </c>
      <c r="K34" s="153">
        <v>5</v>
      </c>
      <c r="L34" s="153">
        <v>4</v>
      </c>
      <c r="M34" s="153">
        <v>5</v>
      </c>
      <c r="N34" s="153">
        <v>5</v>
      </c>
      <c r="O34" s="153">
        <v>5</v>
      </c>
      <c r="P34" s="153">
        <v>5</v>
      </c>
      <c r="Q34" s="153">
        <v>5</v>
      </c>
      <c r="R34" s="153">
        <v>2</v>
      </c>
      <c r="S34" s="153">
        <v>4</v>
      </c>
      <c r="T34" s="153">
        <v>3</v>
      </c>
    </row>
    <row r="35" spans="1:21" ht="15.75" customHeight="1" x14ac:dyDescent="0.2">
      <c r="A35" s="178">
        <v>44837.795903368053</v>
      </c>
      <c r="B35" s="153" t="s">
        <v>184</v>
      </c>
      <c r="C35" s="153" t="s">
        <v>25</v>
      </c>
      <c r="D35" s="153" t="s">
        <v>26</v>
      </c>
      <c r="E35" s="153" t="s">
        <v>28</v>
      </c>
      <c r="F35" s="153" t="s">
        <v>27</v>
      </c>
      <c r="G35" s="153" t="s">
        <v>128</v>
      </c>
      <c r="H35" s="153" t="s">
        <v>29</v>
      </c>
      <c r="I35" s="153">
        <v>5</v>
      </c>
      <c r="J35" s="153">
        <v>5</v>
      </c>
      <c r="K35" s="153">
        <v>5</v>
      </c>
      <c r="L35" s="153">
        <v>5</v>
      </c>
      <c r="M35" s="153">
        <v>5</v>
      </c>
      <c r="N35" s="153">
        <v>5</v>
      </c>
      <c r="O35" s="153">
        <v>5</v>
      </c>
      <c r="P35" s="153">
        <v>5</v>
      </c>
      <c r="Q35" s="153">
        <v>5</v>
      </c>
      <c r="R35" s="153">
        <v>2</v>
      </c>
      <c r="S35" s="153">
        <v>4</v>
      </c>
      <c r="T35" s="153">
        <v>4</v>
      </c>
      <c r="U35" s="153" t="s">
        <v>31</v>
      </c>
    </row>
    <row r="36" spans="1:21" ht="15.75" customHeight="1" x14ac:dyDescent="0.2">
      <c r="A36" s="178">
        <v>44837.796012025465</v>
      </c>
      <c r="B36" s="153" t="s">
        <v>185</v>
      </c>
      <c r="C36" s="153" t="s">
        <v>25</v>
      </c>
      <c r="D36" s="153" t="s">
        <v>24</v>
      </c>
      <c r="E36" s="153" t="s">
        <v>22</v>
      </c>
      <c r="F36" s="153" t="s">
        <v>27</v>
      </c>
      <c r="G36" s="153" t="s">
        <v>128</v>
      </c>
      <c r="H36" s="153" t="s">
        <v>29</v>
      </c>
      <c r="I36" s="153">
        <v>5</v>
      </c>
      <c r="J36" s="153">
        <v>5</v>
      </c>
      <c r="K36" s="153">
        <v>5</v>
      </c>
      <c r="L36" s="153">
        <v>5</v>
      </c>
      <c r="M36" s="153">
        <v>5</v>
      </c>
      <c r="N36" s="153">
        <v>5</v>
      </c>
      <c r="O36" s="153">
        <v>5</v>
      </c>
      <c r="P36" s="153">
        <v>5</v>
      </c>
      <c r="Q36" s="153">
        <v>5</v>
      </c>
      <c r="R36" s="153">
        <v>2</v>
      </c>
      <c r="S36" s="153">
        <v>4</v>
      </c>
      <c r="T36" s="153">
        <v>4</v>
      </c>
    </row>
    <row r="37" spans="1:21" ht="15.75" customHeight="1" x14ac:dyDescent="0.2">
      <c r="A37" s="178">
        <v>44837.796021099537</v>
      </c>
      <c r="B37" s="153" t="s">
        <v>186</v>
      </c>
      <c r="C37" s="153" t="s">
        <v>20</v>
      </c>
      <c r="D37" s="153" t="s">
        <v>26</v>
      </c>
      <c r="E37" s="153" t="s">
        <v>22</v>
      </c>
      <c r="F37" s="153" t="s">
        <v>27</v>
      </c>
      <c r="G37" s="153" t="s">
        <v>99</v>
      </c>
      <c r="H37" s="153" t="s">
        <v>29</v>
      </c>
      <c r="I37" s="153">
        <v>5</v>
      </c>
      <c r="J37" s="153">
        <v>5</v>
      </c>
      <c r="K37" s="153">
        <v>5</v>
      </c>
      <c r="L37" s="153">
        <v>5</v>
      </c>
      <c r="M37" s="153">
        <v>5</v>
      </c>
      <c r="N37" s="153">
        <v>5</v>
      </c>
      <c r="O37" s="153">
        <v>5</v>
      </c>
      <c r="P37" s="153">
        <v>5</v>
      </c>
      <c r="Q37" s="153">
        <v>5</v>
      </c>
      <c r="R37" s="153">
        <v>5</v>
      </c>
      <c r="S37" s="153">
        <v>5</v>
      </c>
      <c r="T37" s="153">
        <v>5</v>
      </c>
      <c r="U37" s="153" t="s">
        <v>327</v>
      </c>
    </row>
    <row r="38" spans="1:21" ht="15.75" customHeight="1" x14ac:dyDescent="0.2">
      <c r="A38" s="178">
        <v>44837.796161712962</v>
      </c>
      <c r="B38" s="153" t="s">
        <v>187</v>
      </c>
      <c r="C38" s="153" t="s">
        <v>25</v>
      </c>
      <c r="D38" s="153" t="s">
        <v>24</v>
      </c>
      <c r="E38" s="153" t="s">
        <v>22</v>
      </c>
      <c r="F38" s="153" t="s">
        <v>27</v>
      </c>
      <c r="G38" s="153" t="s">
        <v>188</v>
      </c>
      <c r="H38" s="153" t="s">
        <v>29</v>
      </c>
      <c r="I38" s="153">
        <v>4</v>
      </c>
      <c r="J38" s="153">
        <v>4</v>
      </c>
      <c r="K38" s="153">
        <v>5</v>
      </c>
      <c r="L38" s="153">
        <v>5</v>
      </c>
      <c r="M38" s="153">
        <v>5</v>
      </c>
      <c r="N38" s="153">
        <v>5</v>
      </c>
      <c r="O38" s="153">
        <v>5</v>
      </c>
      <c r="P38" s="153">
        <v>5</v>
      </c>
      <c r="Q38" s="153">
        <v>4</v>
      </c>
      <c r="R38" s="153">
        <v>2</v>
      </c>
      <c r="S38" s="153">
        <v>4</v>
      </c>
      <c r="T38" s="153">
        <v>4</v>
      </c>
    </row>
    <row r="39" spans="1:21" ht="15.75" customHeight="1" x14ac:dyDescent="0.2">
      <c r="A39" s="178">
        <v>44837.796256122689</v>
      </c>
      <c r="B39" s="153" t="s">
        <v>189</v>
      </c>
      <c r="C39" s="153" t="s">
        <v>20</v>
      </c>
      <c r="D39" s="153" t="s">
        <v>21</v>
      </c>
      <c r="E39" s="153" t="s">
        <v>22</v>
      </c>
      <c r="F39" s="153" t="s">
        <v>27</v>
      </c>
      <c r="G39" s="153" t="s">
        <v>190</v>
      </c>
      <c r="H39" s="153" t="s">
        <v>29</v>
      </c>
      <c r="I39" s="153">
        <v>5</v>
      </c>
      <c r="J39" s="153">
        <v>5</v>
      </c>
      <c r="K39" s="153">
        <v>5</v>
      </c>
      <c r="L39" s="153">
        <v>5</v>
      </c>
      <c r="M39" s="153">
        <v>5</v>
      </c>
      <c r="N39" s="153">
        <v>5</v>
      </c>
      <c r="O39" s="153">
        <v>5</v>
      </c>
      <c r="P39" s="153">
        <v>5</v>
      </c>
      <c r="Q39" s="153">
        <v>5</v>
      </c>
      <c r="R39" s="153">
        <v>5</v>
      </c>
      <c r="S39" s="153">
        <v>5</v>
      </c>
      <c r="T39" s="153">
        <v>5</v>
      </c>
    </row>
    <row r="40" spans="1:21" ht="15.75" customHeight="1" x14ac:dyDescent="0.2">
      <c r="A40" s="178">
        <v>44837.796362048612</v>
      </c>
      <c r="B40" s="153" t="s">
        <v>191</v>
      </c>
      <c r="C40" s="153" t="s">
        <v>20</v>
      </c>
      <c r="D40" s="153" t="s">
        <v>21</v>
      </c>
      <c r="E40" s="153" t="s">
        <v>28</v>
      </c>
      <c r="F40" s="153" t="s">
        <v>27</v>
      </c>
      <c r="G40" s="153" t="s">
        <v>128</v>
      </c>
      <c r="H40" s="153" t="s">
        <v>30</v>
      </c>
      <c r="I40" s="153">
        <v>5</v>
      </c>
      <c r="J40" s="153">
        <v>5</v>
      </c>
      <c r="K40" s="153">
        <v>5</v>
      </c>
      <c r="L40" s="153">
        <v>5</v>
      </c>
      <c r="M40" s="153">
        <v>5</v>
      </c>
      <c r="N40" s="153">
        <v>5</v>
      </c>
      <c r="O40" s="153">
        <v>5</v>
      </c>
      <c r="P40" s="153">
        <v>5</v>
      </c>
      <c r="Q40" s="153">
        <v>5</v>
      </c>
      <c r="R40" s="153">
        <v>3</v>
      </c>
      <c r="S40" s="153">
        <v>4</v>
      </c>
      <c r="T40" s="153">
        <v>5</v>
      </c>
    </row>
    <row r="41" spans="1:21" ht="15.75" customHeight="1" x14ac:dyDescent="0.2">
      <c r="A41" s="178">
        <v>44837.79654625</v>
      </c>
      <c r="B41" s="153" t="s">
        <v>192</v>
      </c>
      <c r="C41" s="153" t="s">
        <v>25</v>
      </c>
      <c r="D41" s="153" t="s">
        <v>24</v>
      </c>
      <c r="E41" s="153" t="s">
        <v>22</v>
      </c>
      <c r="F41" s="153" t="s">
        <v>27</v>
      </c>
      <c r="G41" s="153" t="s">
        <v>128</v>
      </c>
      <c r="H41" s="153" t="s">
        <v>29</v>
      </c>
      <c r="I41" s="153">
        <v>5</v>
      </c>
      <c r="J41" s="153">
        <v>5</v>
      </c>
      <c r="K41" s="153">
        <v>5</v>
      </c>
      <c r="L41" s="153">
        <v>5</v>
      </c>
      <c r="M41" s="153">
        <v>5</v>
      </c>
      <c r="N41" s="153">
        <v>5</v>
      </c>
      <c r="O41" s="153">
        <v>5</v>
      </c>
      <c r="P41" s="153">
        <v>5</v>
      </c>
      <c r="Q41" s="153">
        <v>5</v>
      </c>
      <c r="R41" s="153">
        <v>2</v>
      </c>
      <c r="S41" s="153">
        <v>4</v>
      </c>
      <c r="T41" s="153">
        <v>4</v>
      </c>
      <c r="U41" s="153" t="s">
        <v>328</v>
      </c>
    </row>
    <row r="42" spans="1:21" ht="15.75" customHeight="1" x14ac:dyDescent="0.2">
      <c r="A42" s="178">
        <v>44837.796894467596</v>
      </c>
      <c r="B42" s="153" t="s">
        <v>193</v>
      </c>
      <c r="C42" s="153" t="s">
        <v>25</v>
      </c>
      <c r="D42" s="153" t="s">
        <v>26</v>
      </c>
      <c r="E42" s="153" t="s">
        <v>28</v>
      </c>
      <c r="F42" s="153" t="s">
        <v>27</v>
      </c>
      <c r="G42" s="153" t="s">
        <v>128</v>
      </c>
      <c r="H42" s="153" t="s">
        <v>23</v>
      </c>
      <c r="I42" s="153">
        <v>5</v>
      </c>
      <c r="J42" s="153">
        <v>5</v>
      </c>
      <c r="K42" s="153">
        <v>5</v>
      </c>
      <c r="L42" s="153">
        <v>5</v>
      </c>
      <c r="M42" s="153">
        <v>4</v>
      </c>
      <c r="N42" s="153">
        <v>4</v>
      </c>
      <c r="O42" s="153">
        <v>5</v>
      </c>
      <c r="P42" s="153">
        <v>5</v>
      </c>
      <c r="Q42" s="153">
        <v>5</v>
      </c>
      <c r="R42" s="153">
        <v>2</v>
      </c>
      <c r="S42" s="153">
        <v>4</v>
      </c>
      <c r="T42" s="153">
        <v>4</v>
      </c>
      <c r="U42" s="153" t="s">
        <v>31</v>
      </c>
    </row>
    <row r="43" spans="1:21" ht="15.75" customHeight="1" x14ac:dyDescent="0.2">
      <c r="A43" s="178">
        <v>44837.796979537037</v>
      </c>
      <c r="B43" s="153" t="s">
        <v>194</v>
      </c>
      <c r="C43" s="153" t="s">
        <v>25</v>
      </c>
      <c r="D43" s="153" t="s">
        <v>26</v>
      </c>
      <c r="E43" s="153" t="s">
        <v>28</v>
      </c>
      <c r="F43" s="153" t="s">
        <v>27</v>
      </c>
      <c r="G43" s="153" t="s">
        <v>128</v>
      </c>
      <c r="H43" s="153" t="s">
        <v>30</v>
      </c>
      <c r="I43" s="153">
        <v>5</v>
      </c>
      <c r="J43" s="153">
        <v>5</v>
      </c>
      <c r="K43" s="153">
        <v>5</v>
      </c>
      <c r="L43" s="153">
        <v>5</v>
      </c>
      <c r="M43" s="153">
        <v>4</v>
      </c>
      <c r="N43" s="153">
        <v>4</v>
      </c>
      <c r="O43" s="153">
        <v>5</v>
      </c>
      <c r="P43" s="153">
        <v>5</v>
      </c>
      <c r="Q43" s="153">
        <v>5</v>
      </c>
      <c r="R43" s="153">
        <v>3</v>
      </c>
      <c r="S43" s="153">
        <v>4</v>
      </c>
      <c r="T43" s="153">
        <v>4</v>
      </c>
    </row>
    <row r="44" spans="1:21" ht="15.75" customHeight="1" x14ac:dyDescent="0.2">
      <c r="A44" s="178">
        <v>44837.797116909722</v>
      </c>
      <c r="B44" s="153" t="s">
        <v>195</v>
      </c>
      <c r="C44" s="153" t="s">
        <v>25</v>
      </c>
      <c r="D44" s="153" t="s">
        <v>24</v>
      </c>
      <c r="E44" s="153" t="s">
        <v>22</v>
      </c>
      <c r="F44" s="153" t="s">
        <v>27</v>
      </c>
      <c r="G44" s="153" t="s">
        <v>190</v>
      </c>
      <c r="H44" s="153" t="s">
        <v>29</v>
      </c>
      <c r="I44" s="153">
        <v>5</v>
      </c>
      <c r="J44" s="153">
        <v>5</v>
      </c>
      <c r="K44" s="153">
        <v>5</v>
      </c>
      <c r="L44" s="153">
        <v>5</v>
      </c>
      <c r="M44" s="153">
        <v>4</v>
      </c>
      <c r="N44" s="153">
        <v>4</v>
      </c>
      <c r="O44" s="153">
        <v>5</v>
      </c>
      <c r="P44" s="153">
        <v>5</v>
      </c>
      <c r="Q44" s="153">
        <v>5</v>
      </c>
      <c r="R44" s="153">
        <v>3</v>
      </c>
      <c r="S44" s="153">
        <v>4</v>
      </c>
      <c r="T44" s="153">
        <v>4</v>
      </c>
      <c r="U44" s="153" t="s">
        <v>329</v>
      </c>
    </row>
    <row r="45" spans="1:21" ht="15.75" customHeight="1" x14ac:dyDescent="0.2">
      <c r="A45" s="178">
        <v>44837.797180995374</v>
      </c>
      <c r="B45" s="153" t="s">
        <v>196</v>
      </c>
      <c r="C45" s="153" t="s">
        <v>25</v>
      </c>
      <c r="D45" s="153" t="s">
        <v>24</v>
      </c>
      <c r="E45" s="153" t="s">
        <v>22</v>
      </c>
      <c r="F45" s="153" t="s">
        <v>27</v>
      </c>
      <c r="G45" s="153" t="s">
        <v>128</v>
      </c>
      <c r="H45" s="153" t="s">
        <v>23</v>
      </c>
      <c r="I45" s="153">
        <v>4</v>
      </c>
      <c r="J45" s="153">
        <v>4</v>
      </c>
      <c r="K45" s="153">
        <v>4</v>
      </c>
      <c r="L45" s="153">
        <v>4</v>
      </c>
      <c r="M45" s="153">
        <v>4</v>
      </c>
      <c r="N45" s="153">
        <v>4</v>
      </c>
      <c r="O45" s="153">
        <v>5</v>
      </c>
      <c r="P45" s="153">
        <v>4</v>
      </c>
      <c r="Q45" s="153">
        <v>4</v>
      </c>
      <c r="R45" s="153">
        <v>4</v>
      </c>
      <c r="S45" s="153">
        <v>5</v>
      </c>
      <c r="T45" s="153">
        <v>4</v>
      </c>
    </row>
    <row r="46" spans="1:21" ht="15.75" customHeight="1" x14ac:dyDescent="0.2">
      <c r="A46" s="178">
        <v>44837.797210532408</v>
      </c>
      <c r="B46" s="153" t="s">
        <v>197</v>
      </c>
      <c r="C46" s="153" t="s">
        <v>25</v>
      </c>
      <c r="D46" s="153" t="s">
        <v>24</v>
      </c>
      <c r="E46" s="153" t="s">
        <v>22</v>
      </c>
      <c r="F46" s="153" t="s">
        <v>27</v>
      </c>
      <c r="G46" s="153" t="s">
        <v>99</v>
      </c>
      <c r="H46" s="153" t="s">
        <v>29</v>
      </c>
      <c r="I46" s="153">
        <v>5</v>
      </c>
      <c r="J46" s="153">
        <v>5</v>
      </c>
      <c r="K46" s="153">
        <v>5</v>
      </c>
      <c r="L46" s="153">
        <v>5</v>
      </c>
      <c r="M46" s="153">
        <v>5</v>
      </c>
      <c r="N46" s="153">
        <v>5</v>
      </c>
      <c r="O46" s="153">
        <v>5</v>
      </c>
      <c r="P46" s="153">
        <v>5</v>
      </c>
      <c r="Q46" s="153">
        <v>5</v>
      </c>
      <c r="R46" s="153">
        <v>2</v>
      </c>
      <c r="S46" s="153">
        <v>4</v>
      </c>
      <c r="T46" s="153">
        <v>4</v>
      </c>
    </row>
    <row r="47" spans="1:21" s="181" customFormat="1" ht="15.75" customHeight="1" x14ac:dyDescent="0.2">
      <c r="A47" s="179">
        <v>44837.797231458331</v>
      </c>
      <c r="B47" s="180" t="s">
        <v>198</v>
      </c>
      <c r="C47" s="180" t="s">
        <v>20</v>
      </c>
      <c r="D47" s="180" t="s">
        <v>24</v>
      </c>
      <c r="E47" s="180" t="s">
        <v>28</v>
      </c>
      <c r="F47" s="153" t="s">
        <v>27</v>
      </c>
      <c r="G47" s="153" t="s">
        <v>128</v>
      </c>
      <c r="H47" s="180" t="s">
        <v>23</v>
      </c>
      <c r="I47" s="180">
        <v>3</v>
      </c>
      <c r="J47" s="180">
        <v>5</v>
      </c>
      <c r="K47" s="180">
        <v>3</v>
      </c>
      <c r="L47" s="180">
        <v>3</v>
      </c>
      <c r="M47" s="180">
        <v>4</v>
      </c>
      <c r="N47" s="180">
        <v>4</v>
      </c>
      <c r="O47" s="180">
        <v>5</v>
      </c>
      <c r="P47" s="180">
        <v>5</v>
      </c>
      <c r="Q47" s="180">
        <v>5</v>
      </c>
      <c r="R47" s="180">
        <v>4</v>
      </c>
      <c r="S47" s="180">
        <v>4</v>
      </c>
      <c r="T47" s="180">
        <v>4</v>
      </c>
      <c r="U47" s="180" t="s">
        <v>330</v>
      </c>
    </row>
    <row r="48" spans="1:21" ht="15.75" customHeight="1" x14ac:dyDescent="0.2">
      <c r="A48" s="178">
        <v>44837.797372847221</v>
      </c>
      <c r="B48" s="153" t="s">
        <v>199</v>
      </c>
      <c r="C48" s="153" t="s">
        <v>20</v>
      </c>
      <c r="D48" s="153" t="s">
        <v>26</v>
      </c>
      <c r="E48" s="153" t="s">
        <v>28</v>
      </c>
      <c r="F48" s="153" t="s">
        <v>27</v>
      </c>
      <c r="G48" s="153" t="s">
        <v>128</v>
      </c>
      <c r="H48" s="153" t="s">
        <v>29</v>
      </c>
      <c r="I48" s="153">
        <v>5</v>
      </c>
      <c r="J48" s="153">
        <v>5</v>
      </c>
      <c r="K48" s="153">
        <v>5</v>
      </c>
      <c r="L48" s="153">
        <v>5</v>
      </c>
      <c r="M48" s="153">
        <v>5</v>
      </c>
      <c r="N48" s="153">
        <v>5</v>
      </c>
      <c r="O48" s="153">
        <v>5</v>
      </c>
      <c r="P48" s="153">
        <v>5</v>
      </c>
      <c r="Q48" s="153">
        <v>5</v>
      </c>
      <c r="R48" s="153">
        <v>5</v>
      </c>
      <c r="S48" s="153">
        <v>5</v>
      </c>
      <c r="T48" s="153">
        <v>5</v>
      </c>
    </row>
    <row r="49" spans="1:21" ht="15.75" customHeight="1" x14ac:dyDescent="0.2">
      <c r="A49" s="178">
        <v>44837.797454930551</v>
      </c>
      <c r="B49" s="153" t="s">
        <v>200</v>
      </c>
      <c r="C49" s="153" t="s">
        <v>20</v>
      </c>
      <c r="D49" s="153" t="s">
        <v>24</v>
      </c>
      <c r="E49" s="153" t="s">
        <v>28</v>
      </c>
      <c r="F49" s="153" t="s">
        <v>27</v>
      </c>
      <c r="G49" s="153" t="s">
        <v>128</v>
      </c>
      <c r="H49" s="153" t="s">
        <v>29</v>
      </c>
      <c r="I49" s="153">
        <v>5</v>
      </c>
      <c r="J49" s="153">
        <v>4</v>
      </c>
      <c r="K49" s="153">
        <v>5</v>
      </c>
      <c r="L49" s="153">
        <v>5</v>
      </c>
      <c r="M49" s="153">
        <v>4</v>
      </c>
      <c r="N49" s="153">
        <v>4</v>
      </c>
      <c r="O49" s="153">
        <v>5</v>
      </c>
      <c r="P49" s="153">
        <v>5</v>
      </c>
      <c r="Q49" s="153">
        <v>5</v>
      </c>
      <c r="R49" s="153">
        <v>3</v>
      </c>
      <c r="S49" s="153">
        <v>4</v>
      </c>
      <c r="T49" s="153">
        <v>5</v>
      </c>
      <c r="U49" s="153" t="s">
        <v>201</v>
      </c>
    </row>
    <row r="50" spans="1:21" ht="15.75" customHeight="1" x14ac:dyDescent="0.2">
      <c r="A50" s="178">
        <v>44837.797469780096</v>
      </c>
      <c r="B50" s="153" t="s">
        <v>137</v>
      </c>
      <c r="C50" s="153" t="s">
        <v>25</v>
      </c>
      <c r="D50" s="153" t="s">
        <v>24</v>
      </c>
      <c r="E50" s="153" t="s">
        <v>28</v>
      </c>
      <c r="F50" s="153" t="s">
        <v>263</v>
      </c>
      <c r="G50" s="153" t="s">
        <v>129</v>
      </c>
      <c r="H50" s="153" t="s">
        <v>30</v>
      </c>
      <c r="I50" s="153">
        <v>5</v>
      </c>
      <c r="J50" s="153">
        <v>5</v>
      </c>
      <c r="K50" s="153">
        <v>5</v>
      </c>
      <c r="L50" s="153">
        <v>5</v>
      </c>
      <c r="M50" s="153">
        <v>5</v>
      </c>
      <c r="N50" s="153">
        <v>5</v>
      </c>
      <c r="O50" s="153">
        <v>5</v>
      </c>
      <c r="P50" s="153">
        <v>5</v>
      </c>
      <c r="Q50" s="153">
        <v>5</v>
      </c>
      <c r="R50" s="153">
        <v>3</v>
      </c>
      <c r="S50" s="153">
        <v>3</v>
      </c>
      <c r="T50" s="153">
        <v>4</v>
      </c>
    </row>
    <row r="51" spans="1:21" ht="15.75" customHeight="1" x14ac:dyDescent="0.2">
      <c r="A51" s="178">
        <v>44837.797552048607</v>
      </c>
      <c r="B51" s="153" t="s">
        <v>202</v>
      </c>
      <c r="C51" s="153" t="s">
        <v>25</v>
      </c>
      <c r="D51" s="153" t="s">
        <v>24</v>
      </c>
      <c r="E51" s="153" t="s">
        <v>22</v>
      </c>
      <c r="F51" s="153" t="s">
        <v>27</v>
      </c>
      <c r="G51" s="153" t="s">
        <v>128</v>
      </c>
      <c r="H51" s="153" t="s">
        <v>23</v>
      </c>
      <c r="I51" s="153">
        <v>5</v>
      </c>
      <c r="J51" s="153">
        <v>5</v>
      </c>
      <c r="K51" s="153">
        <v>5</v>
      </c>
      <c r="L51" s="153">
        <v>5</v>
      </c>
      <c r="M51" s="153">
        <v>5</v>
      </c>
      <c r="N51" s="153">
        <v>5</v>
      </c>
      <c r="O51" s="153">
        <v>5</v>
      </c>
      <c r="P51" s="153">
        <v>4</v>
      </c>
      <c r="Q51" s="153">
        <v>4</v>
      </c>
      <c r="R51" s="153">
        <v>3</v>
      </c>
      <c r="S51" s="153">
        <v>4</v>
      </c>
      <c r="T51" s="153">
        <v>4</v>
      </c>
    </row>
    <row r="52" spans="1:21" ht="15.75" customHeight="1" x14ac:dyDescent="0.2">
      <c r="A52" s="178">
        <v>44837.797741284725</v>
      </c>
      <c r="B52" s="153" t="s">
        <v>203</v>
      </c>
      <c r="C52" s="153" t="s">
        <v>20</v>
      </c>
      <c r="D52" s="153" t="s">
        <v>24</v>
      </c>
      <c r="E52" s="153" t="s">
        <v>22</v>
      </c>
      <c r="F52" s="153" t="s">
        <v>27</v>
      </c>
      <c r="G52" s="153" t="s">
        <v>188</v>
      </c>
      <c r="H52" s="153" t="s">
        <v>29</v>
      </c>
      <c r="I52" s="153">
        <v>5</v>
      </c>
      <c r="J52" s="153">
        <v>5</v>
      </c>
      <c r="K52" s="153">
        <v>5</v>
      </c>
      <c r="L52" s="153">
        <v>5</v>
      </c>
      <c r="M52" s="153">
        <v>5</v>
      </c>
      <c r="N52" s="153">
        <v>5</v>
      </c>
      <c r="O52" s="153">
        <v>5</v>
      </c>
      <c r="P52" s="153">
        <v>5</v>
      </c>
      <c r="Q52" s="153">
        <v>5</v>
      </c>
      <c r="R52" s="153">
        <v>5</v>
      </c>
      <c r="S52" s="153">
        <v>5</v>
      </c>
      <c r="T52" s="153">
        <v>5</v>
      </c>
      <c r="U52" s="153" t="s">
        <v>331</v>
      </c>
    </row>
    <row r="53" spans="1:21" ht="15.75" customHeight="1" x14ac:dyDescent="0.2">
      <c r="A53" s="178">
        <v>44837.797969618056</v>
      </c>
      <c r="B53" s="153" t="s">
        <v>204</v>
      </c>
      <c r="C53" s="153" t="s">
        <v>25</v>
      </c>
      <c r="D53" s="153" t="s">
        <v>21</v>
      </c>
      <c r="E53" s="153" t="s">
        <v>22</v>
      </c>
      <c r="F53" s="153" t="s">
        <v>27</v>
      </c>
      <c r="G53" s="153" t="s">
        <v>128</v>
      </c>
      <c r="H53" s="153" t="s">
        <v>23</v>
      </c>
      <c r="I53" s="153">
        <v>5</v>
      </c>
      <c r="J53" s="153">
        <v>5</v>
      </c>
      <c r="K53" s="153">
        <v>5</v>
      </c>
      <c r="L53" s="153">
        <v>5</v>
      </c>
      <c r="M53" s="153">
        <v>5</v>
      </c>
      <c r="N53" s="153">
        <v>5</v>
      </c>
      <c r="O53" s="153">
        <v>5</v>
      </c>
      <c r="P53" s="153">
        <v>5</v>
      </c>
      <c r="Q53" s="153">
        <v>5</v>
      </c>
      <c r="R53" s="153">
        <v>5</v>
      </c>
      <c r="S53" s="153">
        <v>5</v>
      </c>
      <c r="T53" s="153">
        <v>5</v>
      </c>
    </row>
    <row r="54" spans="1:21" ht="15.75" customHeight="1" x14ac:dyDescent="0.2">
      <c r="A54" s="178">
        <v>44837.798347766206</v>
      </c>
      <c r="B54" s="153" t="s">
        <v>205</v>
      </c>
      <c r="C54" s="153" t="s">
        <v>20</v>
      </c>
      <c r="D54" s="153" t="s">
        <v>26</v>
      </c>
      <c r="E54" s="153" t="s">
        <v>28</v>
      </c>
      <c r="F54" s="153" t="s">
        <v>27</v>
      </c>
      <c r="G54" s="153" t="s">
        <v>128</v>
      </c>
      <c r="H54" s="153" t="s">
        <v>29</v>
      </c>
      <c r="I54" s="153">
        <v>5</v>
      </c>
      <c r="J54" s="153">
        <v>5</v>
      </c>
      <c r="K54" s="153">
        <v>5</v>
      </c>
      <c r="L54" s="153">
        <v>5</v>
      </c>
      <c r="M54" s="153">
        <v>5</v>
      </c>
      <c r="N54" s="153">
        <v>5</v>
      </c>
      <c r="O54" s="153">
        <v>5</v>
      </c>
      <c r="P54" s="153">
        <v>5</v>
      </c>
      <c r="Q54" s="153">
        <v>5</v>
      </c>
      <c r="R54" s="153">
        <v>5</v>
      </c>
      <c r="S54" s="153">
        <v>5</v>
      </c>
      <c r="T54" s="153">
        <v>5</v>
      </c>
    </row>
    <row r="55" spans="1:21" ht="15.75" customHeight="1" x14ac:dyDescent="0.2">
      <c r="A55" s="178">
        <v>44837.798756701392</v>
      </c>
      <c r="B55" s="153" t="s">
        <v>206</v>
      </c>
      <c r="C55" s="153" t="s">
        <v>20</v>
      </c>
      <c r="D55" s="153" t="s">
        <v>26</v>
      </c>
      <c r="E55" s="153" t="s">
        <v>28</v>
      </c>
      <c r="F55" s="153" t="s">
        <v>27</v>
      </c>
      <c r="G55" s="153" t="s">
        <v>128</v>
      </c>
      <c r="H55" s="153" t="s">
        <v>23</v>
      </c>
      <c r="I55" s="153">
        <v>4</v>
      </c>
      <c r="J55" s="153">
        <v>4</v>
      </c>
      <c r="K55" s="153">
        <v>4</v>
      </c>
      <c r="L55" s="153">
        <v>4</v>
      </c>
      <c r="M55" s="153">
        <v>4</v>
      </c>
      <c r="N55" s="153">
        <v>4</v>
      </c>
      <c r="O55" s="153">
        <v>4</v>
      </c>
      <c r="P55" s="153">
        <v>4</v>
      </c>
      <c r="Q55" s="153">
        <v>3</v>
      </c>
      <c r="R55" s="153">
        <v>4</v>
      </c>
      <c r="S55" s="153">
        <v>5</v>
      </c>
      <c r="T55" s="153">
        <v>4</v>
      </c>
    </row>
    <row r="56" spans="1:21" ht="15.75" customHeight="1" x14ac:dyDescent="0.2">
      <c r="A56" s="178">
        <v>44837.79896461805</v>
      </c>
      <c r="B56" s="153" t="s">
        <v>207</v>
      </c>
      <c r="C56" s="153" t="s">
        <v>25</v>
      </c>
      <c r="D56" s="153" t="s">
        <v>24</v>
      </c>
      <c r="E56" s="153" t="s">
        <v>28</v>
      </c>
      <c r="F56" s="153" t="s">
        <v>27</v>
      </c>
      <c r="G56" s="153" t="s">
        <v>128</v>
      </c>
      <c r="H56" s="153" t="s">
        <v>23</v>
      </c>
      <c r="I56" s="153">
        <v>5</v>
      </c>
      <c r="J56" s="153">
        <v>5</v>
      </c>
      <c r="K56" s="153">
        <v>5</v>
      </c>
      <c r="L56" s="153">
        <v>5</v>
      </c>
      <c r="M56" s="153">
        <v>5</v>
      </c>
      <c r="N56" s="153">
        <v>5</v>
      </c>
      <c r="O56" s="153">
        <v>5</v>
      </c>
      <c r="P56" s="153">
        <v>5</v>
      </c>
      <c r="Q56" s="153">
        <v>5</v>
      </c>
      <c r="R56" s="153">
        <v>3</v>
      </c>
      <c r="S56" s="153">
        <v>5</v>
      </c>
      <c r="T56" s="153">
        <v>5</v>
      </c>
      <c r="U56" s="153" t="s">
        <v>332</v>
      </c>
    </row>
    <row r="57" spans="1:21" ht="15.75" customHeight="1" x14ac:dyDescent="0.2">
      <c r="A57" s="178">
        <v>44837.799609502312</v>
      </c>
      <c r="B57" s="153" t="s">
        <v>208</v>
      </c>
      <c r="C57" s="153" t="s">
        <v>25</v>
      </c>
      <c r="D57" s="153" t="s">
        <v>21</v>
      </c>
      <c r="E57" s="153" t="s">
        <v>28</v>
      </c>
      <c r="F57" s="153" t="s">
        <v>27</v>
      </c>
      <c r="G57" s="153" t="s">
        <v>128</v>
      </c>
      <c r="H57" s="153" t="s">
        <v>23</v>
      </c>
      <c r="I57" s="153">
        <v>5</v>
      </c>
      <c r="J57" s="153">
        <v>5</v>
      </c>
      <c r="K57" s="153">
        <v>5</v>
      </c>
      <c r="L57" s="153">
        <v>5</v>
      </c>
      <c r="M57" s="153">
        <v>5</v>
      </c>
      <c r="N57" s="153">
        <v>5</v>
      </c>
      <c r="O57" s="153">
        <v>5</v>
      </c>
      <c r="P57" s="153">
        <v>5</v>
      </c>
      <c r="Q57" s="153">
        <v>5</v>
      </c>
      <c r="R57" s="153">
        <v>3</v>
      </c>
      <c r="S57" s="153">
        <v>4</v>
      </c>
      <c r="T57" s="153">
        <v>5</v>
      </c>
    </row>
    <row r="58" spans="1:21" ht="15.75" customHeight="1" x14ac:dyDescent="0.2">
      <c r="A58" s="178">
        <v>44837.799666180552</v>
      </c>
      <c r="B58" s="153" t="s">
        <v>209</v>
      </c>
      <c r="C58" s="153" t="s">
        <v>20</v>
      </c>
      <c r="D58" s="153" t="s">
        <v>26</v>
      </c>
      <c r="E58" s="153" t="s">
        <v>28</v>
      </c>
      <c r="F58" s="153" t="s">
        <v>27</v>
      </c>
      <c r="G58" s="153" t="s">
        <v>210</v>
      </c>
      <c r="H58" s="153" t="s">
        <v>29</v>
      </c>
      <c r="I58" s="153">
        <v>5</v>
      </c>
      <c r="J58" s="153">
        <v>5</v>
      </c>
      <c r="K58" s="153">
        <v>5</v>
      </c>
      <c r="L58" s="153">
        <v>5</v>
      </c>
      <c r="M58" s="153">
        <v>5</v>
      </c>
      <c r="N58" s="153">
        <v>5</v>
      </c>
      <c r="O58" s="153">
        <v>5</v>
      </c>
      <c r="P58" s="153">
        <v>5</v>
      </c>
      <c r="Q58" s="153">
        <v>5</v>
      </c>
      <c r="R58" s="153">
        <v>3</v>
      </c>
      <c r="S58" s="153">
        <v>4</v>
      </c>
      <c r="T58" s="153">
        <v>4</v>
      </c>
    </row>
    <row r="59" spans="1:21" ht="15.75" customHeight="1" x14ac:dyDescent="0.2">
      <c r="A59" s="178">
        <v>44837.79970087963</v>
      </c>
      <c r="B59" s="153" t="s">
        <v>211</v>
      </c>
      <c r="C59" s="153" t="s">
        <v>25</v>
      </c>
      <c r="D59" s="153" t="s">
        <v>24</v>
      </c>
      <c r="E59" s="153" t="s">
        <v>28</v>
      </c>
      <c r="F59" s="153" t="s">
        <v>27</v>
      </c>
      <c r="G59" s="153" t="s">
        <v>128</v>
      </c>
      <c r="H59" s="153" t="s">
        <v>23</v>
      </c>
      <c r="I59" s="153">
        <v>4</v>
      </c>
      <c r="J59" s="153">
        <v>5</v>
      </c>
      <c r="K59" s="153">
        <v>5</v>
      </c>
      <c r="L59" s="153">
        <v>5</v>
      </c>
      <c r="M59" s="153">
        <v>5</v>
      </c>
      <c r="N59" s="153">
        <v>5</v>
      </c>
      <c r="O59" s="153">
        <v>5</v>
      </c>
      <c r="P59" s="153">
        <v>5</v>
      </c>
      <c r="Q59" s="153">
        <v>5</v>
      </c>
      <c r="R59" s="153">
        <v>3</v>
      </c>
      <c r="S59" s="153">
        <v>5</v>
      </c>
      <c r="T59" s="153">
        <v>5</v>
      </c>
      <c r="U59" s="153" t="s">
        <v>31</v>
      </c>
    </row>
    <row r="60" spans="1:21" ht="15.75" customHeight="1" x14ac:dyDescent="0.2">
      <c r="A60" s="178">
        <v>44837.799777164357</v>
      </c>
      <c r="B60" s="153" t="s">
        <v>212</v>
      </c>
      <c r="C60" s="153" t="s">
        <v>25</v>
      </c>
      <c r="D60" s="153" t="s">
        <v>24</v>
      </c>
      <c r="E60" s="153" t="s">
        <v>28</v>
      </c>
      <c r="F60" s="153" t="s">
        <v>27</v>
      </c>
      <c r="G60" s="153" t="s">
        <v>128</v>
      </c>
      <c r="H60" s="153" t="s">
        <v>23</v>
      </c>
      <c r="I60" s="153">
        <v>5</v>
      </c>
      <c r="J60" s="153">
        <v>5</v>
      </c>
      <c r="K60" s="153">
        <v>5</v>
      </c>
      <c r="L60" s="153">
        <v>5</v>
      </c>
      <c r="M60" s="153">
        <v>5</v>
      </c>
      <c r="N60" s="153">
        <v>5</v>
      </c>
      <c r="O60" s="153">
        <v>5</v>
      </c>
      <c r="P60" s="153">
        <v>5</v>
      </c>
      <c r="Q60" s="153">
        <v>5</v>
      </c>
      <c r="R60" s="153">
        <v>5</v>
      </c>
      <c r="S60" s="153">
        <v>5</v>
      </c>
      <c r="T60" s="153">
        <v>5</v>
      </c>
    </row>
    <row r="61" spans="1:21" ht="15.75" customHeight="1" x14ac:dyDescent="0.2">
      <c r="A61" s="178">
        <v>44837.799822233792</v>
      </c>
      <c r="B61" s="153" t="s">
        <v>204</v>
      </c>
      <c r="C61" s="153" t="s">
        <v>25</v>
      </c>
      <c r="D61" s="153" t="s">
        <v>21</v>
      </c>
      <c r="E61" s="153" t="s">
        <v>22</v>
      </c>
      <c r="F61" s="153" t="s">
        <v>27</v>
      </c>
      <c r="G61" s="153" t="s">
        <v>128</v>
      </c>
      <c r="H61" s="153" t="s">
        <v>23</v>
      </c>
      <c r="I61" s="153">
        <v>5</v>
      </c>
      <c r="J61" s="153">
        <v>5</v>
      </c>
      <c r="K61" s="153">
        <v>5</v>
      </c>
      <c r="L61" s="153">
        <v>5</v>
      </c>
      <c r="M61" s="153">
        <v>5</v>
      </c>
      <c r="N61" s="153">
        <v>5</v>
      </c>
      <c r="O61" s="153">
        <v>5</v>
      </c>
      <c r="P61" s="153">
        <v>5</v>
      </c>
      <c r="Q61" s="153">
        <v>5</v>
      </c>
      <c r="R61" s="153">
        <v>5</v>
      </c>
      <c r="S61" s="153">
        <v>5</v>
      </c>
      <c r="T61" s="153">
        <v>5</v>
      </c>
    </row>
    <row r="62" spans="1:21" s="181" customFormat="1" ht="15.75" customHeight="1" x14ac:dyDescent="0.2">
      <c r="A62" s="179">
        <v>44837.80038803241</v>
      </c>
      <c r="B62" s="180" t="s">
        <v>213</v>
      </c>
      <c r="C62" s="180" t="s">
        <v>20</v>
      </c>
      <c r="D62" s="180" t="s">
        <v>24</v>
      </c>
      <c r="E62" s="180" t="s">
        <v>22</v>
      </c>
      <c r="F62" s="153" t="s">
        <v>27</v>
      </c>
      <c r="G62" s="153" t="s">
        <v>128</v>
      </c>
      <c r="H62" s="180" t="s">
        <v>23</v>
      </c>
      <c r="I62" s="180">
        <v>5</v>
      </c>
      <c r="J62" s="180">
        <v>5</v>
      </c>
      <c r="K62" s="180">
        <v>5</v>
      </c>
      <c r="L62" s="180">
        <v>5</v>
      </c>
      <c r="M62" s="180">
        <v>5</v>
      </c>
      <c r="N62" s="180">
        <v>5</v>
      </c>
      <c r="O62" s="180">
        <v>5</v>
      </c>
      <c r="P62" s="180">
        <v>5</v>
      </c>
      <c r="Q62" s="180">
        <v>5</v>
      </c>
      <c r="R62" s="180">
        <v>5</v>
      </c>
      <c r="S62" s="180">
        <v>5</v>
      </c>
      <c r="T62" s="180">
        <v>5</v>
      </c>
      <c r="U62" s="180" t="s">
        <v>333</v>
      </c>
    </row>
    <row r="63" spans="1:21" ht="15.75" customHeight="1" x14ac:dyDescent="0.2">
      <c r="A63" s="178">
        <v>44837.800585150464</v>
      </c>
      <c r="B63" s="153" t="s">
        <v>214</v>
      </c>
      <c r="C63" s="153" t="s">
        <v>25</v>
      </c>
      <c r="D63" s="153" t="s">
        <v>24</v>
      </c>
      <c r="E63" s="153" t="s">
        <v>28</v>
      </c>
      <c r="F63" s="153" t="s">
        <v>27</v>
      </c>
      <c r="G63" s="153" t="s">
        <v>128</v>
      </c>
      <c r="H63" s="153" t="s">
        <v>29</v>
      </c>
      <c r="I63" s="153">
        <v>5</v>
      </c>
      <c r="J63" s="153">
        <v>5</v>
      </c>
      <c r="K63" s="153">
        <v>5</v>
      </c>
      <c r="L63" s="153">
        <v>5</v>
      </c>
      <c r="M63" s="153">
        <v>5</v>
      </c>
      <c r="N63" s="153">
        <v>5</v>
      </c>
      <c r="O63" s="153">
        <v>5</v>
      </c>
      <c r="P63" s="153">
        <v>5</v>
      </c>
      <c r="Q63" s="153">
        <v>5</v>
      </c>
      <c r="R63" s="153">
        <v>4</v>
      </c>
      <c r="S63" s="153">
        <v>5</v>
      </c>
      <c r="T63" s="153">
        <v>4</v>
      </c>
    </row>
    <row r="64" spans="1:21" ht="15.75" customHeight="1" x14ac:dyDescent="0.2">
      <c r="A64" s="178">
        <v>44837.800853449073</v>
      </c>
      <c r="B64" s="153" t="s">
        <v>215</v>
      </c>
      <c r="C64" s="153" t="s">
        <v>20</v>
      </c>
      <c r="D64" s="153" t="s">
        <v>26</v>
      </c>
      <c r="E64" s="153" t="s">
        <v>28</v>
      </c>
      <c r="F64" s="153" t="s">
        <v>27</v>
      </c>
      <c r="G64" s="153" t="s">
        <v>128</v>
      </c>
      <c r="H64" s="153" t="s">
        <v>23</v>
      </c>
      <c r="I64" s="153">
        <v>5</v>
      </c>
      <c r="J64" s="153">
        <v>5</v>
      </c>
      <c r="K64" s="153">
        <v>5</v>
      </c>
      <c r="L64" s="153">
        <v>5</v>
      </c>
      <c r="M64" s="153">
        <v>5</v>
      </c>
      <c r="N64" s="153">
        <v>5</v>
      </c>
      <c r="O64" s="153">
        <v>5</v>
      </c>
      <c r="P64" s="153">
        <v>5</v>
      </c>
      <c r="Q64" s="153">
        <v>5</v>
      </c>
      <c r="R64" s="153">
        <v>5</v>
      </c>
      <c r="S64" s="153">
        <v>5</v>
      </c>
      <c r="T64" s="153">
        <v>5</v>
      </c>
    </row>
    <row r="65" spans="1:21" ht="15.75" customHeight="1" x14ac:dyDescent="0.2">
      <c r="A65" s="178">
        <v>44837.80142077546</v>
      </c>
      <c r="B65" s="153" t="s">
        <v>216</v>
      </c>
      <c r="C65" s="153" t="s">
        <v>25</v>
      </c>
      <c r="D65" s="153" t="s">
        <v>26</v>
      </c>
      <c r="E65" s="153" t="s">
        <v>28</v>
      </c>
      <c r="F65" s="153" t="s">
        <v>27</v>
      </c>
      <c r="G65" s="153" t="s">
        <v>128</v>
      </c>
      <c r="H65" s="153" t="s">
        <v>29</v>
      </c>
      <c r="I65" s="153">
        <v>4</v>
      </c>
      <c r="J65" s="153">
        <v>4</v>
      </c>
      <c r="K65" s="153">
        <v>4</v>
      </c>
      <c r="L65" s="153">
        <v>4</v>
      </c>
      <c r="M65" s="153">
        <v>5</v>
      </c>
      <c r="N65" s="153">
        <v>5</v>
      </c>
      <c r="O65" s="153">
        <v>5</v>
      </c>
      <c r="P65" s="153">
        <v>5</v>
      </c>
      <c r="Q65" s="153">
        <v>5</v>
      </c>
      <c r="R65" s="153">
        <v>3</v>
      </c>
      <c r="S65" s="153">
        <v>4</v>
      </c>
      <c r="T65" s="153">
        <v>4</v>
      </c>
    </row>
    <row r="66" spans="1:21" ht="15.75" customHeight="1" x14ac:dyDescent="0.2">
      <c r="A66" s="178">
        <v>44837.801473819447</v>
      </c>
      <c r="B66" s="153" t="s">
        <v>217</v>
      </c>
      <c r="C66" s="153" t="s">
        <v>25</v>
      </c>
      <c r="D66" s="153" t="s">
        <v>24</v>
      </c>
      <c r="E66" s="153" t="s">
        <v>22</v>
      </c>
      <c r="F66" s="153" t="s">
        <v>27</v>
      </c>
      <c r="G66" s="153" t="s">
        <v>128</v>
      </c>
      <c r="H66" s="153" t="s">
        <v>29</v>
      </c>
      <c r="I66" s="153">
        <v>5</v>
      </c>
      <c r="J66" s="153">
        <v>5</v>
      </c>
      <c r="K66" s="153">
        <v>5</v>
      </c>
      <c r="L66" s="153">
        <v>5</v>
      </c>
      <c r="M66" s="153">
        <v>5</v>
      </c>
      <c r="N66" s="153">
        <v>5</v>
      </c>
      <c r="O66" s="153">
        <v>5</v>
      </c>
      <c r="P66" s="153">
        <v>5</v>
      </c>
      <c r="Q66" s="153">
        <v>5</v>
      </c>
      <c r="R66" s="153">
        <v>3</v>
      </c>
      <c r="S66" s="153">
        <v>5</v>
      </c>
      <c r="T66" s="153">
        <v>5</v>
      </c>
      <c r="U66" s="153" t="s">
        <v>31</v>
      </c>
    </row>
    <row r="67" spans="1:21" ht="15.75" customHeight="1" x14ac:dyDescent="0.2">
      <c r="A67" s="178">
        <v>44837.801687314815</v>
      </c>
      <c r="B67" s="153" t="s">
        <v>218</v>
      </c>
      <c r="C67" s="153" t="s">
        <v>25</v>
      </c>
      <c r="D67" s="153" t="s">
        <v>26</v>
      </c>
      <c r="E67" s="153" t="s">
        <v>28</v>
      </c>
      <c r="F67" s="153" t="s">
        <v>27</v>
      </c>
      <c r="G67" s="153" t="s">
        <v>128</v>
      </c>
      <c r="H67" s="153" t="s">
        <v>23</v>
      </c>
      <c r="I67" s="153">
        <v>4</v>
      </c>
      <c r="J67" s="153">
        <v>5</v>
      </c>
      <c r="K67" s="153">
        <v>5</v>
      </c>
      <c r="L67" s="153">
        <v>5</v>
      </c>
      <c r="M67" s="153">
        <v>5</v>
      </c>
      <c r="N67" s="153">
        <v>5</v>
      </c>
      <c r="O67" s="153">
        <v>4</v>
      </c>
      <c r="P67" s="153">
        <v>4</v>
      </c>
      <c r="Q67" s="153">
        <v>5</v>
      </c>
      <c r="R67" s="153">
        <v>2</v>
      </c>
      <c r="S67" s="153">
        <v>4</v>
      </c>
      <c r="T67" s="153">
        <v>4</v>
      </c>
      <c r="U67" s="153" t="s">
        <v>31</v>
      </c>
    </row>
    <row r="68" spans="1:21" ht="15.75" customHeight="1" x14ac:dyDescent="0.2">
      <c r="A68" s="178">
        <v>44837.801817777778</v>
      </c>
      <c r="B68" s="153" t="s">
        <v>219</v>
      </c>
      <c r="C68" s="153" t="s">
        <v>20</v>
      </c>
      <c r="D68" s="153" t="s">
        <v>24</v>
      </c>
      <c r="E68" s="153" t="s">
        <v>22</v>
      </c>
      <c r="F68" s="153" t="s">
        <v>27</v>
      </c>
      <c r="G68" s="153" t="s">
        <v>99</v>
      </c>
      <c r="H68" s="153" t="s">
        <v>29</v>
      </c>
      <c r="I68" s="153">
        <v>5</v>
      </c>
      <c r="J68" s="153">
        <v>4</v>
      </c>
      <c r="K68" s="153">
        <v>5</v>
      </c>
      <c r="L68" s="153">
        <v>4</v>
      </c>
      <c r="M68" s="153">
        <v>5</v>
      </c>
      <c r="N68" s="153">
        <v>5</v>
      </c>
      <c r="O68" s="153">
        <v>5</v>
      </c>
      <c r="P68" s="153">
        <v>5</v>
      </c>
      <c r="Q68" s="153">
        <v>5</v>
      </c>
      <c r="R68" s="153">
        <v>4</v>
      </c>
      <c r="S68" s="153">
        <v>4</v>
      </c>
      <c r="T68" s="153">
        <v>4</v>
      </c>
      <c r="U68" s="153" t="s">
        <v>31</v>
      </c>
    </row>
    <row r="69" spans="1:21" ht="15.75" customHeight="1" x14ac:dyDescent="0.2">
      <c r="A69" s="178">
        <v>44837.802036122681</v>
      </c>
      <c r="B69" s="153" t="s">
        <v>220</v>
      </c>
      <c r="C69" s="153" t="s">
        <v>25</v>
      </c>
      <c r="D69" s="153" t="s">
        <v>21</v>
      </c>
      <c r="E69" s="153" t="s">
        <v>22</v>
      </c>
      <c r="F69" s="153" t="s">
        <v>27</v>
      </c>
      <c r="G69" s="153" t="s">
        <v>128</v>
      </c>
      <c r="H69" s="153" t="s">
        <v>29</v>
      </c>
      <c r="I69" s="153">
        <v>5</v>
      </c>
      <c r="J69" s="153">
        <v>5</v>
      </c>
      <c r="K69" s="153">
        <v>5</v>
      </c>
      <c r="L69" s="153">
        <v>5</v>
      </c>
      <c r="M69" s="153">
        <v>5</v>
      </c>
      <c r="N69" s="153">
        <v>5</v>
      </c>
      <c r="O69" s="153">
        <v>5</v>
      </c>
      <c r="P69" s="153">
        <v>5</v>
      </c>
      <c r="Q69" s="153">
        <v>5</v>
      </c>
      <c r="R69" s="153">
        <v>5</v>
      </c>
      <c r="S69" s="153">
        <v>5</v>
      </c>
      <c r="T69" s="153">
        <v>5</v>
      </c>
      <c r="U69" s="153" t="s">
        <v>31</v>
      </c>
    </row>
    <row r="70" spans="1:21" ht="15.75" customHeight="1" x14ac:dyDescent="0.2">
      <c r="A70" s="178">
        <v>44837.802222812505</v>
      </c>
      <c r="B70" s="153" t="s">
        <v>221</v>
      </c>
      <c r="C70" s="153" t="s">
        <v>20</v>
      </c>
      <c r="D70" s="153" t="s">
        <v>21</v>
      </c>
      <c r="E70" s="153" t="s">
        <v>28</v>
      </c>
      <c r="F70" s="153" t="s">
        <v>27</v>
      </c>
      <c r="G70" s="153" t="s">
        <v>128</v>
      </c>
      <c r="H70" s="153" t="s">
        <v>29</v>
      </c>
      <c r="I70" s="153">
        <v>5</v>
      </c>
      <c r="J70" s="153">
        <v>5</v>
      </c>
      <c r="K70" s="153">
        <v>5</v>
      </c>
      <c r="L70" s="153">
        <v>4</v>
      </c>
      <c r="M70" s="153">
        <v>5</v>
      </c>
      <c r="N70" s="153">
        <v>5</v>
      </c>
      <c r="O70" s="153">
        <v>5</v>
      </c>
      <c r="P70" s="153">
        <v>4</v>
      </c>
      <c r="Q70" s="153">
        <v>5</v>
      </c>
      <c r="R70" s="153">
        <v>5</v>
      </c>
      <c r="S70" s="153">
        <v>5</v>
      </c>
      <c r="T70" s="153">
        <v>5</v>
      </c>
      <c r="U70" s="153" t="s">
        <v>222</v>
      </c>
    </row>
    <row r="71" spans="1:21" ht="15.75" customHeight="1" x14ac:dyDescent="0.2">
      <c r="A71" s="178">
        <v>44837.802354421292</v>
      </c>
      <c r="B71" s="153" t="s">
        <v>223</v>
      </c>
      <c r="C71" s="153" t="s">
        <v>25</v>
      </c>
      <c r="D71" s="153" t="s">
        <v>26</v>
      </c>
      <c r="E71" s="153" t="s">
        <v>28</v>
      </c>
      <c r="F71" s="153" t="s">
        <v>100</v>
      </c>
      <c r="G71" s="153" t="s">
        <v>100</v>
      </c>
      <c r="H71" s="153" t="s">
        <v>29</v>
      </c>
      <c r="I71" s="153">
        <v>5</v>
      </c>
      <c r="J71" s="153">
        <v>5</v>
      </c>
      <c r="K71" s="153">
        <v>5</v>
      </c>
      <c r="L71" s="153">
        <v>5</v>
      </c>
      <c r="M71" s="153">
        <v>5</v>
      </c>
      <c r="N71" s="153">
        <v>5</v>
      </c>
      <c r="O71" s="153">
        <v>5</v>
      </c>
      <c r="P71" s="153">
        <v>5</v>
      </c>
      <c r="Q71" s="153">
        <v>5</v>
      </c>
      <c r="R71" s="153">
        <v>2</v>
      </c>
      <c r="S71" s="153">
        <v>5</v>
      </c>
      <c r="T71" s="153">
        <v>5</v>
      </c>
    </row>
    <row r="72" spans="1:21" ht="15.75" customHeight="1" x14ac:dyDescent="0.2">
      <c r="A72" s="178">
        <v>44837.802623900461</v>
      </c>
      <c r="B72" s="153" t="s">
        <v>224</v>
      </c>
      <c r="C72" s="153" t="s">
        <v>20</v>
      </c>
      <c r="D72" s="153" t="s">
        <v>26</v>
      </c>
      <c r="E72" s="153" t="s">
        <v>28</v>
      </c>
      <c r="F72" s="153" t="s">
        <v>114</v>
      </c>
      <c r="G72" s="153" t="s">
        <v>113</v>
      </c>
      <c r="H72" s="153" t="s">
        <v>30</v>
      </c>
      <c r="I72" s="153">
        <v>5</v>
      </c>
      <c r="J72" s="153">
        <v>5</v>
      </c>
      <c r="K72" s="153">
        <v>5</v>
      </c>
      <c r="L72" s="153">
        <v>4</v>
      </c>
      <c r="M72" s="153">
        <v>5</v>
      </c>
      <c r="N72" s="153">
        <v>5</v>
      </c>
      <c r="O72" s="153">
        <v>4</v>
      </c>
      <c r="P72" s="153">
        <v>4</v>
      </c>
      <c r="Q72" s="153">
        <v>5</v>
      </c>
      <c r="R72" s="153">
        <v>3</v>
      </c>
      <c r="S72" s="153">
        <v>4</v>
      </c>
      <c r="T72" s="153">
        <v>4</v>
      </c>
      <c r="U72" s="153" t="s">
        <v>225</v>
      </c>
    </row>
    <row r="73" spans="1:21" ht="15.75" customHeight="1" x14ac:dyDescent="0.2">
      <c r="A73" s="178">
        <v>44837.802799791665</v>
      </c>
      <c r="B73" s="153" t="s">
        <v>226</v>
      </c>
      <c r="C73" s="153" t="s">
        <v>20</v>
      </c>
      <c r="D73" s="153" t="s">
        <v>21</v>
      </c>
      <c r="E73" s="153" t="s">
        <v>28</v>
      </c>
      <c r="F73" s="153" t="s">
        <v>27</v>
      </c>
      <c r="G73" s="153" t="s">
        <v>128</v>
      </c>
      <c r="H73" s="153" t="s">
        <v>29</v>
      </c>
      <c r="I73" s="153">
        <v>5</v>
      </c>
      <c r="J73" s="153">
        <v>5</v>
      </c>
      <c r="K73" s="153">
        <v>5</v>
      </c>
      <c r="L73" s="153">
        <v>5</v>
      </c>
      <c r="M73" s="153">
        <v>5</v>
      </c>
      <c r="N73" s="153">
        <v>5</v>
      </c>
      <c r="O73" s="153">
        <v>5</v>
      </c>
      <c r="P73" s="153">
        <v>5</v>
      </c>
      <c r="Q73" s="153">
        <v>5</v>
      </c>
      <c r="R73" s="153">
        <v>1</v>
      </c>
      <c r="S73" s="153">
        <v>3</v>
      </c>
      <c r="T73" s="153">
        <v>3</v>
      </c>
    </row>
    <row r="74" spans="1:21" ht="15.75" customHeight="1" x14ac:dyDescent="0.2">
      <c r="A74" s="178">
        <v>44837.802911076389</v>
      </c>
      <c r="B74" s="153" t="s">
        <v>227</v>
      </c>
      <c r="C74" s="153" t="s">
        <v>25</v>
      </c>
      <c r="D74" s="153" t="s">
        <v>21</v>
      </c>
      <c r="E74" s="153" t="s">
        <v>22</v>
      </c>
      <c r="F74" s="153" t="s">
        <v>27</v>
      </c>
      <c r="G74" s="153" t="s">
        <v>128</v>
      </c>
      <c r="H74" s="153" t="s">
        <v>29</v>
      </c>
      <c r="I74" s="153">
        <v>5</v>
      </c>
      <c r="J74" s="153">
        <v>5</v>
      </c>
      <c r="K74" s="153">
        <v>5</v>
      </c>
      <c r="L74" s="153">
        <v>5</v>
      </c>
      <c r="M74" s="153">
        <v>5</v>
      </c>
      <c r="N74" s="153">
        <v>5</v>
      </c>
      <c r="O74" s="153">
        <v>5</v>
      </c>
      <c r="P74" s="153">
        <v>5</v>
      </c>
      <c r="Q74" s="153">
        <v>5</v>
      </c>
      <c r="R74" s="153">
        <v>3</v>
      </c>
      <c r="S74" s="153">
        <v>4</v>
      </c>
      <c r="T74" s="153">
        <v>5</v>
      </c>
      <c r="U74" s="153" t="s">
        <v>334</v>
      </c>
    </row>
    <row r="75" spans="1:21" ht="15.75" customHeight="1" x14ac:dyDescent="0.2">
      <c r="A75" s="178">
        <v>44837.804382141199</v>
      </c>
      <c r="B75" s="153" t="s">
        <v>228</v>
      </c>
      <c r="C75" s="153" t="s">
        <v>25</v>
      </c>
      <c r="D75" s="153" t="s">
        <v>24</v>
      </c>
      <c r="E75" s="153" t="s">
        <v>28</v>
      </c>
      <c r="F75" s="153" t="s">
        <v>27</v>
      </c>
      <c r="G75" s="153" t="s">
        <v>128</v>
      </c>
      <c r="H75" s="153" t="s">
        <v>23</v>
      </c>
      <c r="I75" s="153">
        <v>5</v>
      </c>
      <c r="J75" s="153">
        <v>5</v>
      </c>
      <c r="K75" s="153">
        <v>5</v>
      </c>
      <c r="L75" s="153">
        <v>5</v>
      </c>
      <c r="M75" s="153">
        <v>5</v>
      </c>
      <c r="N75" s="153">
        <v>5</v>
      </c>
      <c r="O75" s="153">
        <v>5</v>
      </c>
      <c r="P75" s="153">
        <v>5</v>
      </c>
      <c r="Q75" s="153">
        <v>5</v>
      </c>
      <c r="R75" s="153">
        <v>5</v>
      </c>
      <c r="S75" s="153">
        <v>5</v>
      </c>
      <c r="T75" s="153">
        <v>5</v>
      </c>
      <c r="U75" s="153" t="s">
        <v>335</v>
      </c>
    </row>
    <row r="76" spans="1:21" ht="15.75" customHeight="1" x14ac:dyDescent="0.2">
      <c r="A76" s="178">
        <v>44837.804760150466</v>
      </c>
      <c r="B76" s="153" t="s">
        <v>229</v>
      </c>
      <c r="C76" s="153" t="s">
        <v>20</v>
      </c>
      <c r="D76" s="153" t="s">
        <v>24</v>
      </c>
      <c r="E76" s="153" t="s">
        <v>22</v>
      </c>
      <c r="F76" s="153" t="s">
        <v>27</v>
      </c>
      <c r="G76" s="153" t="s">
        <v>188</v>
      </c>
      <c r="H76" s="153" t="s">
        <v>29</v>
      </c>
      <c r="I76" s="153">
        <v>4</v>
      </c>
      <c r="J76" s="153">
        <v>4</v>
      </c>
      <c r="K76" s="153">
        <v>4</v>
      </c>
      <c r="L76" s="153">
        <v>4</v>
      </c>
      <c r="M76" s="153">
        <v>4</v>
      </c>
      <c r="N76" s="153">
        <v>4</v>
      </c>
      <c r="O76" s="153">
        <v>4</v>
      </c>
      <c r="P76" s="153">
        <v>4</v>
      </c>
      <c r="Q76" s="153">
        <v>3</v>
      </c>
      <c r="R76" s="153">
        <v>2</v>
      </c>
      <c r="S76" s="153">
        <v>3</v>
      </c>
      <c r="T76" s="153">
        <v>4</v>
      </c>
      <c r="U76" s="153" t="s">
        <v>31</v>
      </c>
    </row>
    <row r="77" spans="1:21" ht="15.75" customHeight="1" x14ac:dyDescent="0.2">
      <c r="A77" s="178">
        <v>44837.805009374999</v>
      </c>
      <c r="B77" s="153" t="s">
        <v>230</v>
      </c>
      <c r="C77" s="153" t="s">
        <v>20</v>
      </c>
      <c r="D77" s="153" t="s">
        <v>24</v>
      </c>
      <c r="E77" s="153" t="s">
        <v>28</v>
      </c>
      <c r="F77" s="153" t="s">
        <v>27</v>
      </c>
      <c r="G77" s="153" t="s">
        <v>128</v>
      </c>
      <c r="H77" s="153" t="s">
        <v>23</v>
      </c>
      <c r="I77" s="153">
        <v>5</v>
      </c>
      <c r="J77" s="153">
        <v>5</v>
      </c>
      <c r="K77" s="153">
        <v>5</v>
      </c>
      <c r="L77" s="153">
        <v>5</v>
      </c>
      <c r="M77" s="153">
        <v>5</v>
      </c>
      <c r="N77" s="153">
        <v>5</v>
      </c>
      <c r="O77" s="153">
        <v>5</v>
      </c>
      <c r="P77" s="153">
        <v>5</v>
      </c>
      <c r="Q77" s="153">
        <v>5</v>
      </c>
      <c r="R77" s="153">
        <v>5</v>
      </c>
      <c r="S77" s="153">
        <v>5</v>
      </c>
      <c r="T77" s="153">
        <v>5</v>
      </c>
      <c r="U77" s="153" t="s">
        <v>231</v>
      </c>
    </row>
    <row r="78" spans="1:21" ht="15.75" customHeight="1" x14ac:dyDescent="0.2">
      <c r="A78" s="178">
        <v>44837.805064768516</v>
      </c>
      <c r="B78" s="153" t="s">
        <v>134</v>
      </c>
      <c r="C78" s="153" t="s">
        <v>25</v>
      </c>
      <c r="D78" s="153" t="s">
        <v>24</v>
      </c>
      <c r="E78" s="153" t="s">
        <v>22</v>
      </c>
      <c r="F78" s="153" t="s">
        <v>27</v>
      </c>
      <c r="G78" s="153" t="s">
        <v>135</v>
      </c>
      <c r="H78" s="153" t="s">
        <v>30</v>
      </c>
      <c r="I78" s="153">
        <v>5</v>
      </c>
      <c r="J78" s="153">
        <v>5</v>
      </c>
      <c r="K78" s="153">
        <v>4</v>
      </c>
      <c r="L78" s="153">
        <v>4</v>
      </c>
      <c r="M78" s="153">
        <v>5</v>
      </c>
      <c r="N78" s="153">
        <v>5</v>
      </c>
      <c r="O78" s="153">
        <v>5</v>
      </c>
      <c r="P78" s="153">
        <v>5</v>
      </c>
      <c r="Q78" s="153">
        <v>4</v>
      </c>
      <c r="R78" s="153">
        <v>3</v>
      </c>
      <c r="S78" s="153">
        <v>4</v>
      </c>
      <c r="T78" s="153">
        <v>4</v>
      </c>
      <c r="U78" s="153" t="s">
        <v>336</v>
      </c>
    </row>
    <row r="79" spans="1:21" ht="15.75" customHeight="1" x14ac:dyDescent="0.2">
      <c r="A79" s="178">
        <v>44837.805254560182</v>
      </c>
      <c r="B79" s="153" t="s">
        <v>232</v>
      </c>
      <c r="C79" s="153" t="s">
        <v>20</v>
      </c>
      <c r="D79" s="153" t="s">
        <v>26</v>
      </c>
      <c r="E79" s="153" t="s">
        <v>28</v>
      </c>
      <c r="F79" s="153" t="s">
        <v>27</v>
      </c>
      <c r="G79" s="153" t="s">
        <v>128</v>
      </c>
      <c r="H79" s="153" t="s">
        <v>29</v>
      </c>
      <c r="I79" s="153">
        <v>5</v>
      </c>
      <c r="J79" s="153">
        <v>5</v>
      </c>
      <c r="K79" s="153">
        <v>5</v>
      </c>
      <c r="L79" s="153">
        <v>5</v>
      </c>
      <c r="M79" s="153">
        <v>5</v>
      </c>
      <c r="N79" s="153">
        <v>5</v>
      </c>
      <c r="O79" s="153">
        <v>5</v>
      </c>
      <c r="P79" s="153">
        <v>5</v>
      </c>
      <c r="Q79" s="153">
        <v>5</v>
      </c>
      <c r="R79" s="153">
        <v>3</v>
      </c>
      <c r="S79" s="153">
        <v>5</v>
      </c>
      <c r="T79" s="153">
        <v>5</v>
      </c>
    </row>
    <row r="80" spans="1:21" ht="15.75" customHeight="1" x14ac:dyDescent="0.2">
      <c r="A80" s="178">
        <v>44837.805731168977</v>
      </c>
      <c r="B80" s="153" t="s">
        <v>233</v>
      </c>
      <c r="C80" s="153" t="s">
        <v>25</v>
      </c>
      <c r="D80" s="153" t="s">
        <v>24</v>
      </c>
      <c r="E80" s="153" t="s">
        <v>28</v>
      </c>
      <c r="F80" s="153" t="s">
        <v>27</v>
      </c>
      <c r="G80" s="153" t="s">
        <v>128</v>
      </c>
      <c r="H80" s="153" t="s">
        <v>23</v>
      </c>
      <c r="I80" s="153">
        <v>5</v>
      </c>
      <c r="J80" s="153">
        <v>5</v>
      </c>
      <c r="K80" s="153">
        <v>5</v>
      </c>
      <c r="L80" s="153">
        <v>5</v>
      </c>
      <c r="M80" s="153">
        <v>5</v>
      </c>
      <c r="N80" s="153">
        <v>5</v>
      </c>
      <c r="O80" s="153">
        <v>5</v>
      </c>
      <c r="P80" s="153">
        <v>5</v>
      </c>
      <c r="Q80" s="153">
        <v>5</v>
      </c>
      <c r="R80" s="153">
        <v>2</v>
      </c>
      <c r="S80" s="153">
        <v>4</v>
      </c>
      <c r="T80" s="153">
        <v>4</v>
      </c>
    </row>
    <row r="81" spans="1:21" ht="15.75" customHeight="1" x14ac:dyDescent="0.2">
      <c r="A81" s="178">
        <v>44837.805827488424</v>
      </c>
      <c r="B81" s="153" t="s">
        <v>234</v>
      </c>
      <c r="C81" s="153" t="s">
        <v>25</v>
      </c>
      <c r="D81" s="153" t="s">
        <v>24</v>
      </c>
      <c r="E81" s="153" t="s">
        <v>28</v>
      </c>
      <c r="F81" s="153" t="s">
        <v>27</v>
      </c>
      <c r="G81" s="153" t="s">
        <v>128</v>
      </c>
      <c r="H81" s="153" t="s">
        <v>29</v>
      </c>
      <c r="I81" s="153">
        <v>5</v>
      </c>
      <c r="J81" s="153">
        <v>5</v>
      </c>
      <c r="K81" s="153">
        <v>5</v>
      </c>
      <c r="L81" s="153">
        <v>5</v>
      </c>
      <c r="M81" s="153">
        <v>5</v>
      </c>
      <c r="N81" s="153">
        <v>5</v>
      </c>
      <c r="O81" s="153">
        <v>5</v>
      </c>
      <c r="P81" s="153">
        <v>5</v>
      </c>
      <c r="Q81" s="153">
        <v>5</v>
      </c>
      <c r="R81" s="153">
        <v>2</v>
      </c>
      <c r="S81" s="153">
        <v>4</v>
      </c>
      <c r="T81" s="153">
        <v>4</v>
      </c>
    </row>
    <row r="82" spans="1:21" ht="15.75" customHeight="1" x14ac:dyDescent="0.2">
      <c r="A82" s="178">
        <v>44837.805949513888</v>
      </c>
      <c r="B82" s="153" t="s">
        <v>235</v>
      </c>
      <c r="C82" s="153" t="s">
        <v>25</v>
      </c>
      <c r="D82" s="153" t="s">
        <v>26</v>
      </c>
      <c r="E82" s="153" t="s">
        <v>28</v>
      </c>
      <c r="F82" s="153" t="s">
        <v>27</v>
      </c>
      <c r="G82" s="153" t="s">
        <v>128</v>
      </c>
      <c r="H82" s="153" t="s">
        <v>29</v>
      </c>
      <c r="I82" s="153">
        <v>5</v>
      </c>
      <c r="J82" s="153">
        <v>5</v>
      </c>
      <c r="K82" s="153">
        <v>5</v>
      </c>
      <c r="L82" s="153">
        <v>5</v>
      </c>
      <c r="M82" s="153">
        <v>5</v>
      </c>
      <c r="N82" s="153">
        <v>5</v>
      </c>
      <c r="O82" s="153">
        <v>5</v>
      </c>
      <c r="P82" s="153">
        <v>5</v>
      </c>
      <c r="Q82" s="153">
        <v>5</v>
      </c>
      <c r="R82" s="153">
        <v>5</v>
      </c>
      <c r="S82" s="153">
        <v>5</v>
      </c>
      <c r="T82" s="153">
        <v>5</v>
      </c>
      <c r="U82" s="153" t="s">
        <v>337</v>
      </c>
    </row>
    <row r="83" spans="1:21" ht="15.75" customHeight="1" x14ac:dyDescent="0.2">
      <c r="A83" s="178">
        <v>44837.80623962963</v>
      </c>
      <c r="B83" s="153" t="s">
        <v>236</v>
      </c>
      <c r="C83" s="153" t="s">
        <v>25</v>
      </c>
      <c r="D83" s="153" t="s">
        <v>26</v>
      </c>
      <c r="E83" s="153" t="s">
        <v>28</v>
      </c>
      <c r="F83" s="153" t="s">
        <v>27</v>
      </c>
      <c r="G83" s="153" t="s">
        <v>128</v>
      </c>
      <c r="H83" s="153" t="s">
        <v>23</v>
      </c>
      <c r="I83" s="153">
        <v>5</v>
      </c>
      <c r="J83" s="153">
        <v>5</v>
      </c>
      <c r="K83" s="153">
        <v>5</v>
      </c>
      <c r="L83" s="153">
        <v>5</v>
      </c>
      <c r="M83" s="153">
        <v>4</v>
      </c>
      <c r="N83" s="153">
        <v>4</v>
      </c>
      <c r="O83" s="153">
        <v>5</v>
      </c>
      <c r="P83" s="153">
        <v>5</v>
      </c>
      <c r="Q83" s="153">
        <v>5</v>
      </c>
      <c r="R83" s="153">
        <v>2</v>
      </c>
      <c r="S83" s="153">
        <v>4</v>
      </c>
      <c r="T83" s="153">
        <v>4</v>
      </c>
    </row>
    <row r="84" spans="1:21" ht="15.75" customHeight="1" x14ac:dyDescent="0.2">
      <c r="A84" s="178">
        <v>44837.806389745369</v>
      </c>
      <c r="B84" s="153" t="s">
        <v>237</v>
      </c>
      <c r="C84" s="153" t="s">
        <v>25</v>
      </c>
      <c r="D84" s="153" t="s">
        <v>26</v>
      </c>
      <c r="E84" s="153" t="s">
        <v>28</v>
      </c>
      <c r="F84" s="153" t="s">
        <v>27</v>
      </c>
      <c r="G84" s="153" t="s">
        <v>128</v>
      </c>
      <c r="H84" s="153" t="s">
        <v>23</v>
      </c>
      <c r="I84" s="153">
        <v>5</v>
      </c>
      <c r="J84" s="153">
        <v>5</v>
      </c>
      <c r="K84" s="153">
        <v>5</v>
      </c>
      <c r="L84" s="153">
        <v>5</v>
      </c>
      <c r="M84" s="153">
        <v>5</v>
      </c>
      <c r="N84" s="153">
        <v>5</v>
      </c>
      <c r="O84" s="153">
        <v>5</v>
      </c>
      <c r="P84" s="153">
        <v>5</v>
      </c>
      <c r="Q84" s="153">
        <v>5</v>
      </c>
      <c r="R84" s="153">
        <v>5</v>
      </c>
      <c r="S84" s="153">
        <v>5</v>
      </c>
      <c r="T84" s="153">
        <v>5</v>
      </c>
    </row>
    <row r="85" spans="1:21" ht="15.75" customHeight="1" x14ac:dyDescent="0.2">
      <c r="A85" s="178">
        <v>44837.806444803238</v>
      </c>
      <c r="B85" s="153" t="s">
        <v>238</v>
      </c>
      <c r="C85" s="153" t="s">
        <v>25</v>
      </c>
      <c r="D85" s="153" t="s">
        <v>26</v>
      </c>
      <c r="E85" s="153" t="s">
        <v>28</v>
      </c>
      <c r="F85" s="153" t="s">
        <v>27</v>
      </c>
      <c r="G85" s="153" t="s">
        <v>128</v>
      </c>
      <c r="H85" s="153" t="s">
        <v>23</v>
      </c>
      <c r="I85" s="153">
        <v>5</v>
      </c>
      <c r="J85" s="153">
        <v>4</v>
      </c>
      <c r="K85" s="153">
        <v>5</v>
      </c>
      <c r="L85" s="153">
        <v>5</v>
      </c>
      <c r="M85" s="153">
        <v>5</v>
      </c>
      <c r="N85" s="153">
        <v>5</v>
      </c>
      <c r="O85" s="153">
        <v>4</v>
      </c>
      <c r="P85" s="153">
        <v>4</v>
      </c>
      <c r="Q85" s="153">
        <v>5</v>
      </c>
      <c r="R85" s="153">
        <v>3</v>
      </c>
      <c r="S85" s="153">
        <v>4</v>
      </c>
      <c r="T85" s="153">
        <v>5</v>
      </c>
      <c r="U85" s="153" t="s">
        <v>31</v>
      </c>
    </row>
    <row r="86" spans="1:21" ht="15.75" customHeight="1" x14ac:dyDescent="0.2">
      <c r="A86" s="178">
        <v>44837.806751643519</v>
      </c>
      <c r="B86" s="153" t="s">
        <v>239</v>
      </c>
      <c r="C86" s="153" t="s">
        <v>25</v>
      </c>
      <c r="D86" s="153" t="s">
        <v>24</v>
      </c>
      <c r="E86" s="153" t="s">
        <v>28</v>
      </c>
      <c r="F86" s="153" t="s">
        <v>27</v>
      </c>
      <c r="G86" s="153" t="s">
        <v>128</v>
      </c>
      <c r="H86" s="153" t="s">
        <v>23</v>
      </c>
      <c r="I86" s="153">
        <v>5</v>
      </c>
      <c r="J86" s="153">
        <v>5</v>
      </c>
      <c r="K86" s="153">
        <v>5</v>
      </c>
      <c r="L86" s="153">
        <v>5</v>
      </c>
      <c r="M86" s="153">
        <v>5</v>
      </c>
      <c r="N86" s="153">
        <v>5</v>
      </c>
      <c r="O86" s="153">
        <v>5</v>
      </c>
      <c r="P86" s="153">
        <v>5</v>
      </c>
      <c r="Q86" s="153">
        <v>5</v>
      </c>
      <c r="R86" s="153">
        <v>3</v>
      </c>
      <c r="S86" s="153">
        <v>4</v>
      </c>
      <c r="T86" s="153">
        <v>4</v>
      </c>
    </row>
    <row r="87" spans="1:21" ht="15.75" customHeight="1" x14ac:dyDescent="0.2">
      <c r="A87" s="178">
        <v>44837.807062974534</v>
      </c>
      <c r="B87" s="153" t="s">
        <v>240</v>
      </c>
      <c r="C87" s="153" t="s">
        <v>25</v>
      </c>
      <c r="D87" s="153" t="s">
        <v>24</v>
      </c>
      <c r="E87" s="153" t="s">
        <v>28</v>
      </c>
      <c r="F87" s="153" t="s">
        <v>27</v>
      </c>
      <c r="G87" s="153" t="s">
        <v>128</v>
      </c>
      <c r="H87" s="153" t="s">
        <v>23</v>
      </c>
      <c r="I87" s="153">
        <v>5</v>
      </c>
      <c r="J87" s="153">
        <v>5</v>
      </c>
      <c r="K87" s="153">
        <v>5</v>
      </c>
      <c r="L87" s="153">
        <v>5</v>
      </c>
      <c r="M87" s="153">
        <v>5</v>
      </c>
      <c r="N87" s="153">
        <v>5</v>
      </c>
      <c r="O87" s="153">
        <v>5</v>
      </c>
      <c r="P87" s="153">
        <v>5</v>
      </c>
      <c r="Q87" s="153">
        <v>5</v>
      </c>
      <c r="R87" s="153">
        <v>5</v>
      </c>
      <c r="S87" s="153">
        <v>5</v>
      </c>
      <c r="T87" s="153">
        <v>5</v>
      </c>
      <c r="U87" s="153" t="s">
        <v>31</v>
      </c>
    </row>
    <row r="88" spans="1:21" ht="15.75" customHeight="1" x14ac:dyDescent="0.2">
      <c r="A88" s="178">
        <v>44837.80716167824</v>
      </c>
      <c r="B88" s="153" t="s">
        <v>241</v>
      </c>
      <c r="C88" s="153" t="s">
        <v>25</v>
      </c>
      <c r="D88" s="153" t="s">
        <v>26</v>
      </c>
      <c r="E88" s="153" t="s">
        <v>28</v>
      </c>
      <c r="F88" s="153" t="s">
        <v>27</v>
      </c>
      <c r="G88" s="153" t="s">
        <v>113</v>
      </c>
      <c r="H88" s="153" t="s">
        <v>29</v>
      </c>
      <c r="I88" s="153">
        <v>5</v>
      </c>
      <c r="J88" s="153">
        <v>5</v>
      </c>
      <c r="K88" s="153">
        <v>5</v>
      </c>
      <c r="L88" s="153">
        <v>5</v>
      </c>
      <c r="M88" s="153">
        <v>5</v>
      </c>
      <c r="N88" s="153">
        <v>5</v>
      </c>
      <c r="O88" s="153">
        <v>5</v>
      </c>
      <c r="P88" s="153">
        <v>5</v>
      </c>
      <c r="Q88" s="153">
        <v>5</v>
      </c>
      <c r="R88" s="153">
        <v>5</v>
      </c>
      <c r="S88" s="153">
        <v>5</v>
      </c>
      <c r="T88" s="153">
        <v>5</v>
      </c>
      <c r="U88" s="153" t="s">
        <v>242</v>
      </c>
    </row>
    <row r="89" spans="1:21" ht="15.75" customHeight="1" x14ac:dyDescent="0.2">
      <c r="A89" s="178">
        <v>44837.807238854162</v>
      </c>
      <c r="B89" s="153" t="s">
        <v>125</v>
      </c>
      <c r="C89" s="153" t="s">
        <v>25</v>
      </c>
      <c r="D89" s="153" t="s">
        <v>24</v>
      </c>
      <c r="E89" s="153" t="s">
        <v>22</v>
      </c>
      <c r="F89" s="153" t="s">
        <v>100</v>
      </c>
      <c r="G89" s="153" t="s">
        <v>100</v>
      </c>
      <c r="H89" s="153" t="s">
        <v>30</v>
      </c>
      <c r="I89" s="153">
        <v>4</v>
      </c>
      <c r="J89" s="153">
        <v>4</v>
      </c>
      <c r="K89" s="153">
        <v>4</v>
      </c>
      <c r="L89" s="153">
        <v>4</v>
      </c>
      <c r="M89" s="153">
        <v>4</v>
      </c>
      <c r="N89" s="153">
        <v>4</v>
      </c>
      <c r="O89" s="153">
        <v>3</v>
      </c>
      <c r="P89" s="153">
        <v>3</v>
      </c>
      <c r="Q89" s="153">
        <v>4</v>
      </c>
      <c r="R89" s="153">
        <v>3</v>
      </c>
      <c r="S89" s="153">
        <v>4</v>
      </c>
      <c r="T89" s="153">
        <v>5</v>
      </c>
      <c r="U89" s="153" t="s">
        <v>338</v>
      </c>
    </row>
    <row r="90" spans="1:21" ht="15.75" customHeight="1" x14ac:dyDescent="0.2">
      <c r="A90" s="178">
        <v>44837.807465381949</v>
      </c>
      <c r="B90" s="153" t="s">
        <v>132</v>
      </c>
      <c r="C90" s="153" t="s">
        <v>25</v>
      </c>
      <c r="D90" s="153" t="s">
        <v>21</v>
      </c>
      <c r="E90" s="153" t="s">
        <v>22</v>
      </c>
      <c r="F90" s="153" t="s">
        <v>100</v>
      </c>
      <c r="G90" s="153" t="s">
        <v>100</v>
      </c>
      <c r="H90" s="153" t="s">
        <v>30</v>
      </c>
      <c r="I90" s="153">
        <v>4</v>
      </c>
      <c r="J90" s="153">
        <v>4</v>
      </c>
      <c r="K90" s="153">
        <v>4</v>
      </c>
      <c r="L90" s="153">
        <v>4</v>
      </c>
      <c r="M90" s="153">
        <v>4</v>
      </c>
      <c r="N90" s="153">
        <v>4</v>
      </c>
      <c r="O90" s="153">
        <v>2</v>
      </c>
      <c r="P90" s="153">
        <v>3</v>
      </c>
      <c r="Q90" s="153">
        <v>3</v>
      </c>
      <c r="R90" s="153">
        <v>2</v>
      </c>
      <c r="S90" s="153">
        <v>3</v>
      </c>
      <c r="T90" s="153">
        <v>4</v>
      </c>
    </row>
    <row r="91" spans="1:21" ht="15.75" customHeight="1" x14ac:dyDescent="0.2">
      <c r="A91" s="178">
        <v>44837.808139942128</v>
      </c>
      <c r="B91" s="153" t="s">
        <v>243</v>
      </c>
      <c r="C91" s="153" t="s">
        <v>20</v>
      </c>
      <c r="D91" s="153" t="s">
        <v>26</v>
      </c>
      <c r="E91" s="153" t="s">
        <v>28</v>
      </c>
      <c r="F91" s="153" t="s">
        <v>101</v>
      </c>
      <c r="G91" s="153" t="s">
        <v>130</v>
      </c>
      <c r="H91" s="153" t="s">
        <v>23</v>
      </c>
      <c r="I91" s="153">
        <v>4</v>
      </c>
      <c r="J91" s="153">
        <v>4</v>
      </c>
      <c r="K91" s="153">
        <v>4</v>
      </c>
      <c r="L91" s="153">
        <v>4</v>
      </c>
      <c r="M91" s="153">
        <v>4</v>
      </c>
      <c r="N91" s="153">
        <v>4</v>
      </c>
      <c r="O91" s="153">
        <v>4</v>
      </c>
      <c r="P91" s="153">
        <v>4</v>
      </c>
      <c r="Q91" s="153">
        <v>4</v>
      </c>
      <c r="R91" s="153">
        <v>4</v>
      </c>
      <c r="S91" s="153">
        <v>4</v>
      </c>
      <c r="T91" s="153">
        <v>4</v>
      </c>
      <c r="U91" s="153" t="s">
        <v>31</v>
      </c>
    </row>
    <row r="92" spans="1:21" ht="15.75" customHeight="1" x14ac:dyDescent="0.2">
      <c r="A92" s="178">
        <v>44837.808485682872</v>
      </c>
      <c r="B92" s="153" t="s">
        <v>244</v>
      </c>
      <c r="C92" s="153" t="s">
        <v>20</v>
      </c>
      <c r="D92" s="153" t="s">
        <v>21</v>
      </c>
      <c r="E92" s="153" t="s">
        <v>28</v>
      </c>
      <c r="F92" s="153" t="s">
        <v>346</v>
      </c>
      <c r="G92" s="153" t="s">
        <v>346</v>
      </c>
      <c r="H92" s="153" t="s">
        <v>23</v>
      </c>
      <c r="I92" s="153">
        <v>5</v>
      </c>
      <c r="J92" s="153">
        <v>5</v>
      </c>
      <c r="K92" s="153">
        <v>5</v>
      </c>
      <c r="L92" s="153">
        <v>4</v>
      </c>
      <c r="M92" s="153">
        <v>4</v>
      </c>
      <c r="N92" s="153">
        <v>4</v>
      </c>
      <c r="O92" s="153">
        <v>5</v>
      </c>
      <c r="P92" s="153">
        <v>5</v>
      </c>
      <c r="Q92" s="153">
        <v>5</v>
      </c>
      <c r="R92" s="153">
        <v>5</v>
      </c>
      <c r="S92" s="153">
        <v>5</v>
      </c>
      <c r="T92" s="153">
        <v>5</v>
      </c>
      <c r="U92" s="153" t="s">
        <v>245</v>
      </c>
    </row>
    <row r="93" spans="1:21" ht="15.75" customHeight="1" x14ac:dyDescent="0.2">
      <c r="A93" s="178">
        <v>44837.808818587961</v>
      </c>
      <c r="B93" s="153" t="s">
        <v>246</v>
      </c>
      <c r="C93" s="153" t="s">
        <v>20</v>
      </c>
      <c r="D93" s="153" t="s">
        <v>24</v>
      </c>
      <c r="E93" s="153" t="s">
        <v>22</v>
      </c>
      <c r="F93" s="153" t="s">
        <v>114</v>
      </c>
      <c r="G93" s="153" t="s">
        <v>247</v>
      </c>
      <c r="H93" s="153" t="s">
        <v>23</v>
      </c>
      <c r="I93" s="153">
        <v>5</v>
      </c>
      <c r="J93" s="153">
        <v>5</v>
      </c>
      <c r="K93" s="153">
        <v>5</v>
      </c>
      <c r="L93" s="153">
        <v>5</v>
      </c>
      <c r="M93" s="153">
        <v>5</v>
      </c>
      <c r="N93" s="153">
        <v>5</v>
      </c>
      <c r="O93" s="153">
        <v>5</v>
      </c>
      <c r="P93" s="153">
        <v>5</v>
      </c>
      <c r="Q93" s="153">
        <v>5</v>
      </c>
      <c r="R93" s="153">
        <v>5</v>
      </c>
      <c r="S93" s="153">
        <v>5</v>
      </c>
      <c r="T93" s="153">
        <v>5</v>
      </c>
    </row>
    <row r="94" spans="1:21" ht="15.75" customHeight="1" x14ac:dyDescent="0.2">
      <c r="A94" s="178">
        <v>44837.80896253472</v>
      </c>
      <c r="B94" s="153" t="s">
        <v>248</v>
      </c>
      <c r="C94" s="153" t="s">
        <v>20</v>
      </c>
      <c r="D94" s="153" t="s">
        <v>24</v>
      </c>
      <c r="E94" s="153" t="s">
        <v>22</v>
      </c>
      <c r="F94" s="153" t="s">
        <v>27</v>
      </c>
      <c r="G94" s="153" t="s">
        <v>188</v>
      </c>
      <c r="H94" s="153" t="s">
        <v>29</v>
      </c>
      <c r="I94" s="153">
        <v>5</v>
      </c>
      <c r="J94" s="153">
        <v>5</v>
      </c>
      <c r="K94" s="153">
        <v>5</v>
      </c>
      <c r="L94" s="153">
        <v>5</v>
      </c>
      <c r="M94" s="153">
        <v>5</v>
      </c>
      <c r="N94" s="153">
        <v>5</v>
      </c>
      <c r="O94" s="153">
        <v>5</v>
      </c>
      <c r="P94" s="153">
        <v>5</v>
      </c>
      <c r="Q94" s="153">
        <v>5</v>
      </c>
      <c r="R94" s="153">
        <v>2</v>
      </c>
      <c r="S94" s="153">
        <v>5</v>
      </c>
      <c r="T94" s="153">
        <v>5</v>
      </c>
    </row>
    <row r="95" spans="1:21" ht="15.75" customHeight="1" x14ac:dyDescent="0.2">
      <c r="A95" s="178">
        <v>44837.809002256945</v>
      </c>
      <c r="B95" s="153" t="s">
        <v>249</v>
      </c>
      <c r="C95" s="153" t="s">
        <v>25</v>
      </c>
      <c r="D95" s="153" t="s">
        <v>26</v>
      </c>
      <c r="E95" s="153" t="s">
        <v>28</v>
      </c>
      <c r="F95" s="153" t="s">
        <v>27</v>
      </c>
      <c r="G95" s="153" t="s">
        <v>128</v>
      </c>
      <c r="H95" s="153" t="s">
        <v>23</v>
      </c>
      <c r="I95" s="153">
        <v>5</v>
      </c>
      <c r="J95" s="153">
        <v>4</v>
      </c>
      <c r="K95" s="153">
        <v>4</v>
      </c>
      <c r="L95" s="153">
        <v>5</v>
      </c>
      <c r="M95" s="153">
        <v>4</v>
      </c>
      <c r="N95" s="153">
        <v>5</v>
      </c>
      <c r="O95" s="153">
        <v>5</v>
      </c>
      <c r="P95" s="153">
        <v>5</v>
      </c>
      <c r="Q95" s="153">
        <v>5</v>
      </c>
      <c r="R95" s="153">
        <v>3</v>
      </c>
      <c r="S95" s="153">
        <v>4</v>
      </c>
      <c r="T95" s="153">
        <v>4</v>
      </c>
      <c r="U95" s="153" t="s">
        <v>31</v>
      </c>
    </row>
    <row r="96" spans="1:21" ht="15.75" customHeight="1" x14ac:dyDescent="0.2">
      <c r="A96" s="178">
        <v>44837.809109166672</v>
      </c>
      <c r="B96" s="153" t="s">
        <v>250</v>
      </c>
      <c r="C96" s="153" t="s">
        <v>25</v>
      </c>
      <c r="D96" s="153" t="s">
        <v>26</v>
      </c>
      <c r="E96" s="153" t="s">
        <v>28</v>
      </c>
      <c r="F96" s="153" t="s">
        <v>27</v>
      </c>
      <c r="G96" s="153" t="s">
        <v>128</v>
      </c>
      <c r="H96" s="153" t="s">
        <v>30</v>
      </c>
      <c r="I96" s="153">
        <v>5</v>
      </c>
      <c r="J96" s="153">
        <v>5</v>
      </c>
      <c r="K96" s="153">
        <v>5</v>
      </c>
      <c r="L96" s="153">
        <v>4</v>
      </c>
      <c r="M96" s="153">
        <v>5</v>
      </c>
      <c r="N96" s="153">
        <v>5</v>
      </c>
      <c r="O96" s="153">
        <v>5</v>
      </c>
      <c r="P96" s="153">
        <v>5</v>
      </c>
      <c r="Q96" s="153">
        <v>5</v>
      </c>
      <c r="R96" s="153">
        <v>4</v>
      </c>
      <c r="S96" s="153">
        <v>4</v>
      </c>
      <c r="T96" s="153">
        <v>4</v>
      </c>
      <c r="U96" s="153" t="s">
        <v>31</v>
      </c>
    </row>
    <row r="97" spans="1:21" ht="15.75" customHeight="1" x14ac:dyDescent="0.2">
      <c r="A97" s="178">
        <v>44837.809415324075</v>
      </c>
      <c r="B97" s="153" t="s">
        <v>251</v>
      </c>
      <c r="C97" s="153" t="s">
        <v>25</v>
      </c>
      <c r="D97" s="153" t="s">
        <v>24</v>
      </c>
      <c r="E97" s="153" t="s">
        <v>22</v>
      </c>
      <c r="F97" s="153" t="s">
        <v>27</v>
      </c>
      <c r="G97" s="153" t="s">
        <v>99</v>
      </c>
      <c r="H97" s="153" t="s">
        <v>23</v>
      </c>
      <c r="I97" s="153">
        <v>5</v>
      </c>
      <c r="J97" s="153">
        <v>5</v>
      </c>
      <c r="K97" s="153">
        <v>5</v>
      </c>
      <c r="L97" s="153">
        <v>5</v>
      </c>
      <c r="M97" s="153">
        <v>5</v>
      </c>
      <c r="N97" s="153">
        <v>5</v>
      </c>
      <c r="O97" s="153">
        <v>5</v>
      </c>
      <c r="P97" s="153">
        <v>5</v>
      </c>
      <c r="Q97" s="153">
        <v>5</v>
      </c>
      <c r="R97" s="153">
        <v>3</v>
      </c>
      <c r="S97" s="153">
        <v>5</v>
      </c>
      <c r="T97" s="153">
        <v>5</v>
      </c>
      <c r="U97" s="153" t="s">
        <v>31</v>
      </c>
    </row>
    <row r="98" spans="1:21" ht="15.75" customHeight="1" x14ac:dyDescent="0.2">
      <c r="A98" s="178">
        <v>44837.809528078702</v>
      </c>
      <c r="B98" s="153" t="s">
        <v>252</v>
      </c>
      <c r="C98" s="153" t="s">
        <v>20</v>
      </c>
      <c r="D98" s="153" t="s">
        <v>26</v>
      </c>
      <c r="E98" s="153" t="s">
        <v>28</v>
      </c>
      <c r="F98" s="153" t="s">
        <v>27</v>
      </c>
      <c r="G98" s="153" t="s">
        <v>128</v>
      </c>
      <c r="H98" s="153" t="s">
        <v>23</v>
      </c>
      <c r="I98" s="153">
        <v>4</v>
      </c>
      <c r="J98" s="153">
        <v>4</v>
      </c>
      <c r="K98" s="153">
        <v>4</v>
      </c>
      <c r="L98" s="153">
        <v>4</v>
      </c>
      <c r="M98" s="153">
        <v>3</v>
      </c>
      <c r="N98" s="153">
        <v>4</v>
      </c>
      <c r="O98" s="153">
        <v>4</v>
      </c>
      <c r="P98" s="153">
        <v>4</v>
      </c>
      <c r="Q98" s="153">
        <v>4</v>
      </c>
      <c r="R98" s="153">
        <v>3</v>
      </c>
      <c r="S98" s="153">
        <v>4</v>
      </c>
      <c r="T98" s="153">
        <v>4</v>
      </c>
      <c r="U98" s="153" t="s">
        <v>31</v>
      </c>
    </row>
    <row r="99" spans="1:21" ht="15.75" customHeight="1" x14ac:dyDescent="0.2">
      <c r="A99" s="178">
        <v>44837.809545173615</v>
      </c>
      <c r="B99" s="153" t="s">
        <v>253</v>
      </c>
      <c r="C99" s="153" t="s">
        <v>25</v>
      </c>
      <c r="D99" s="153" t="s">
        <v>24</v>
      </c>
      <c r="E99" s="153" t="s">
        <v>22</v>
      </c>
      <c r="F99" s="153" t="s">
        <v>27</v>
      </c>
      <c r="G99" s="153" t="s">
        <v>99</v>
      </c>
      <c r="H99" s="153" t="s">
        <v>29</v>
      </c>
      <c r="I99" s="153">
        <v>5</v>
      </c>
      <c r="J99" s="153">
        <v>5</v>
      </c>
      <c r="K99" s="153">
        <v>5</v>
      </c>
      <c r="L99" s="153">
        <v>5</v>
      </c>
      <c r="M99" s="153">
        <v>5</v>
      </c>
      <c r="N99" s="153">
        <v>5</v>
      </c>
      <c r="O99" s="153">
        <v>5</v>
      </c>
      <c r="P99" s="153">
        <v>5</v>
      </c>
      <c r="Q99" s="153">
        <v>5</v>
      </c>
      <c r="R99" s="153">
        <v>3</v>
      </c>
      <c r="S99" s="153">
        <v>4</v>
      </c>
      <c r="T99" s="153">
        <v>4</v>
      </c>
      <c r="U99" s="153" t="s">
        <v>31</v>
      </c>
    </row>
    <row r="100" spans="1:21" ht="15.75" customHeight="1" x14ac:dyDescent="0.2">
      <c r="A100" s="178">
        <v>44837.809599467597</v>
      </c>
      <c r="B100" s="153" t="s">
        <v>133</v>
      </c>
      <c r="C100" s="153" t="s">
        <v>25</v>
      </c>
      <c r="D100" s="153" t="s">
        <v>26</v>
      </c>
      <c r="E100" s="153" t="s">
        <v>28</v>
      </c>
      <c r="F100" s="153" t="s">
        <v>101</v>
      </c>
      <c r="G100" s="153" t="s">
        <v>130</v>
      </c>
      <c r="H100" s="153" t="s">
        <v>30</v>
      </c>
      <c r="I100" s="153">
        <v>5</v>
      </c>
      <c r="J100" s="153">
        <v>4</v>
      </c>
      <c r="K100" s="153">
        <v>5</v>
      </c>
      <c r="L100" s="153">
        <v>4</v>
      </c>
      <c r="M100" s="153">
        <v>5</v>
      </c>
      <c r="N100" s="153">
        <v>5</v>
      </c>
      <c r="O100" s="153">
        <v>5</v>
      </c>
      <c r="P100" s="153">
        <v>5</v>
      </c>
      <c r="Q100" s="153">
        <v>4</v>
      </c>
      <c r="R100" s="153">
        <v>3</v>
      </c>
      <c r="S100" s="153">
        <v>5</v>
      </c>
      <c r="T100" s="153">
        <v>5</v>
      </c>
      <c r="U100" s="153" t="s">
        <v>31</v>
      </c>
    </row>
    <row r="101" spans="1:21" ht="15.75" customHeight="1" x14ac:dyDescent="0.2">
      <c r="A101" s="178">
        <v>44837.809733634262</v>
      </c>
      <c r="B101" s="153" t="s">
        <v>254</v>
      </c>
      <c r="C101" s="153" t="s">
        <v>25</v>
      </c>
      <c r="D101" s="153" t="s">
        <v>24</v>
      </c>
      <c r="E101" s="153" t="s">
        <v>22</v>
      </c>
      <c r="F101" s="153" t="s">
        <v>27</v>
      </c>
      <c r="G101" s="153" t="s">
        <v>128</v>
      </c>
      <c r="H101" s="153" t="s">
        <v>23</v>
      </c>
      <c r="I101" s="153">
        <v>5</v>
      </c>
      <c r="J101" s="153">
        <v>5</v>
      </c>
      <c r="K101" s="153">
        <v>5</v>
      </c>
      <c r="L101" s="153">
        <v>5</v>
      </c>
      <c r="M101" s="153">
        <v>5</v>
      </c>
      <c r="N101" s="153">
        <v>5</v>
      </c>
      <c r="O101" s="153">
        <v>5</v>
      </c>
      <c r="P101" s="153">
        <v>5</v>
      </c>
      <c r="Q101" s="153">
        <v>5</v>
      </c>
      <c r="R101" s="153">
        <v>2</v>
      </c>
      <c r="S101" s="153">
        <v>5</v>
      </c>
      <c r="T101" s="153">
        <v>4</v>
      </c>
    </row>
    <row r="102" spans="1:21" ht="15.75" customHeight="1" x14ac:dyDescent="0.2">
      <c r="A102" s="178">
        <v>44837.810183159723</v>
      </c>
      <c r="B102" s="153" t="s">
        <v>255</v>
      </c>
      <c r="C102" s="153" t="s">
        <v>25</v>
      </c>
      <c r="D102" s="153" t="s">
        <v>21</v>
      </c>
      <c r="E102" s="153" t="s">
        <v>22</v>
      </c>
      <c r="F102" s="153" t="s">
        <v>27</v>
      </c>
      <c r="G102" s="153" t="s">
        <v>128</v>
      </c>
      <c r="H102" s="153" t="s">
        <v>23</v>
      </c>
      <c r="I102" s="153">
        <v>4</v>
      </c>
      <c r="J102" s="153">
        <v>4</v>
      </c>
      <c r="K102" s="153">
        <v>4</v>
      </c>
      <c r="L102" s="153">
        <v>3</v>
      </c>
      <c r="M102" s="153">
        <v>3</v>
      </c>
      <c r="N102" s="153">
        <v>3</v>
      </c>
      <c r="O102" s="153">
        <v>4</v>
      </c>
      <c r="P102" s="153">
        <v>4</v>
      </c>
      <c r="Q102" s="153">
        <v>4</v>
      </c>
      <c r="R102" s="153">
        <v>4</v>
      </c>
      <c r="S102" s="153">
        <v>4</v>
      </c>
      <c r="T102" s="153">
        <v>4</v>
      </c>
    </row>
    <row r="103" spans="1:21" ht="15.75" customHeight="1" x14ac:dyDescent="0.2">
      <c r="A103" s="178">
        <v>44837.810475277773</v>
      </c>
      <c r="B103" s="153" t="s">
        <v>256</v>
      </c>
      <c r="C103" s="153" t="s">
        <v>25</v>
      </c>
      <c r="D103" s="153" t="s">
        <v>26</v>
      </c>
      <c r="E103" s="153" t="s">
        <v>28</v>
      </c>
      <c r="F103" s="153" t="s">
        <v>116</v>
      </c>
      <c r="G103" s="153" t="s">
        <v>117</v>
      </c>
      <c r="H103" s="153" t="s">
        <v>30</v>
      </c>
      <c r="I103" s="153">
        <v>5</v>
      </c>
      <c r="J103" s="153">
        <v>5</v>
      </c>
      <c r="K103" s="153">
        <v>5</v>
      </c>
      <c r="L103" s="153">
        <v>4</v>
      </c>
      <c r="M103" s="153">
        <v>4</v>
      </c>
      <c r="N103" s="153">
        <v>4</v>
      </c>
      <c r="O103" s="153">
        <v>4</v>
      </c>
      <c r="P103" s="153">
        <v>4</v>
      </c>
      <c r="Q103" s="153">
        <v>4</v>
      </c>
      <c r="R103" s="153">
        <v>3</v>
      </c>
      <c r="S103" s="153">
        <v>4</v>
      </c>
      <c r="T103" s="153">
        <v>4</v>
      </c>
    </row>
    <row r="104" spans="1:21" ht="15.75" customHeight="1" x14ac:dyDescent="0.2">
      <c r="A104" s="178">
        <v>44837.811003541668</v>
      </c>
      <c r="B104" s="153" t="s">
        <v>257</v>
      </c>
      <c r="C104" s="153" t="s">
        <v>20</v>
      </c>
      <c r="D104" s="153" t="s">
        <v>24</v>
      </c>
      <c r="E104" s="153" t="s">
        <v>28</v>
      </c>
      <c r="F104" s="153" t="s">
        <v>27</v>
      </c>
      <c r="G104" s="153" t="s">
        <v>128</v>
      </c>
      <c r="H104" s="153" t="s">
        <v>23</v>
      </c>
      <c r="I104" s="153">
        <v>5</v>
      </c>
      <c r="J104" s="153">
        <v>5</v>
      </c>
      <c r="K104" s="153">
        <v>5</v>
      </c>
      <c r="L104" s="153">
        <v>5</v>
      </c>
      <c r="M104" s="153">
        <v>5</v>
      </c>
      <c r="N104" s="153">
        <v>5</v>
      </c>
      <c r="O104" s="153">
        <v>5</v>
      </c>
      <c r="P104" s="153">
        <v>5</v>
      </c>
      <c r="Q104" s="153">
        <v>5</v>
      </c>
      <c r="R104" s="153">
        <v>5</v>
      </c>
      <c r="S104" s="153">
        <v>5</v>
      </c>
      <c r="T104" s="153">
        <v>5</v>
      </c>
      <c r="U104" s="153" t="s">
        <v>31</v>
      </c>
    </row>
    <row r="105" spans="1:21" ht="15.75" customHeight="1" x14ac:dyDescent="0.2">
      <c r="A105" s="178">
        <v>44837.81129273148</v>
      </c>
      <c r="B105" s="153" t="s">
        <v>258</v>
      </c>
      <c r="C105" s="153" t="s">
        <v>20</v>
      </c>
      <c r="D105" s="153" t="s">
        <v>24</v>
      </c>
      <c r="E105" s="153" t="s">
        <v>22</v>
      </c>
      <c r="F105" s="153" t="s">
        <v>114</v>
      </c>
      <c r="G105" s="153" t="s">
        <v>259</v>
      </c>
      <c r="H105" s="153" t="s">
        <v>29</v>
      </c>
      <c r="I105" s="153">
        <v>5</v>
      </c>
      <c r="J105" s="153">
        <v>5</v>
      </c>
      <c r="K105" s="153">
        <v>5</v>
      </c>
      <c r="L105" s="153">
        <v>5</v>
      </c>
      <c r="M105" s="153">
        <v>5</v>
      </c>
      <c r="N105" s="153">
        <v>5</v>
      </c>
      <c r="O105" s="153">
        <v>5</v>
      </c>
      <c r="P105" s="153">
        <v>5</v>
      </c>
      <c r="Q105" s="153">
        <v>4</v>
      </c>
      <c r="R105" s="153">
        <v>5</v>
      </c>
      <c r="S105" s="153">
        <v>5</v>
      </c>
      <c r="T105" s="153">
        <v>5</v>
      </c>
    </row>
    <row r="106" spans="1:21" ht="15.75" customHeight="1" x14ac:dyDescent="0.2">
      <c r="A106" s="178">
        <v>44837.811522037038</v>
      </c>
      <c r="B106" s="153" t="s">
        <v>260</v>
      </c>
      <c r="C106" s="153" t="s">
        <v>25</v>
      </c>
      <c r="D106" s="153" t="s">
        <v>26</v>
      </c>
      <c r="E106" s="153" t="s">
        <v>28</v>
      </c>
      <c r="F106" s="153" t="s">
        <v>27</v>
      </c>
      <c r="G106" s="153" t="s">
        <v>128</v>
      </c>
      <c r="H106" s="153" t="s">
        <v>23</v>
      </c>
      <c r="I106" s="153">
        <v>5</v>
      </c>
      <c r="J106" s="153">
        <v>4</v>
      </c>
      <c r="K106" s="153">
        <v>5</v>
      </c>
      <c r="L106" s="153">
        <v>4</v>
      </c>
      <c r="M106" s="153">
        <v>4</v>
      </c>
      <c r="N106" s="153">
        <v>3</v>
      </c>
      <c r="O106" s="153">
        <v>5</v>
      </c>
      <c r="P106" s="153">
        <v>4</v>
      </c>
      <c r="Q106" s="153">
        <v>5</v>
      </c>
      <c r="R106" s="153">
        <v>3</v>
      </c>
      <c r="S106" s="153">
        <v>4</v>
      </c>
      <c r="T106" s="153">
        <v>4</v>
      </c>
      <c r="U106" s="153" t="s">
        <v>31</v>
      </c>
    </row>
    <row r="107" spans="1:21" ht="15.75" customHeight="1" x14ac:dyDescent="0.2">
      <c r="A107" s="178">
        <v>44837.811827060184</v>
      </c>
      <c r="B107" s="153" t="s">
        <v>261</v>
      </c>
      <c r="C107" s="153" t="s">
        <v>25</v>
      </c>
      <c r="D107" s="153" t="s">
        <v>21</v>
      </c>
      <c r="E107" s="153" t="s">
        <v>22</v>
      </c>
      <c r="F107" s="153" t="s">
        <v>27</v>
      </c>
      <c r="G107" s="153" t="s">
        <v>128</v>
      </c>
      <c r="H107" s="153" t="s">
        <v>29</v>
      </c>
      <c r="I107" s="153">
        <v>5</v>
      </c>
      <c r="J107" s="153">
        <v>4</v>
      </c>
      <c r="K107" s="153">
        <v>5</v>
      </c>
      <c r="L107" s="153">
        <v>5</v>
      </c>
      <c r="M107" s="153">
        <v>5</v>
      </c>
      <c r="N107" s="153">
        <v>4</v>
      </c>
      <c r="O107" s="153">
        <v>5</v>
      </c>
      <c r="P107" s="153">
        <v>5</v>
      </c>
      <c r="Q107" s="153">
        <v>5</v>
      </c>
      <c r="R107" s="153">
        <v>3</v>
      </c>
      <c r="S107" s="153">
        <v>4</v>
      </c>
      <c r="T107" s="153">
        <v>4</v>
      </c>
    </row>
    <row r="108" spans="1:21" ht="15.75" customHeight="1" x14ac:dyDescent="0.2">
      <c r="A108" s="178">
        <v>44837.812186331023</v>
      </c>
      <c r="B108" s="153" t="s">
        <v>262</v>
      </c>
      <c r="C108" s="153" t="s">
        <v>25</v>
      </c>
      <c r="D108" s="153" t="s">
        <v>24</v>
      </c>
      <c r="E108" s="153" t="s">
        <v>22</v>
      </c>
      <c r="F108" s="153" t="s">
        <v>263</v>
      </c>
      <c r="G108" s="153" t="s">
        <v>264</v>
      </c>
      <c r="H108" s="153" t="s">
        <v>23</v>
      </c>
      <c r="I108" s="153">
        <v>5</v>
      </c>
      <c r="J108" s="153">
        <v>5</v>
      </c>
      <c r="K108" s="153">
        <v>5</v>
      </c>
      <c r="L108" s="153">
        <v>5</v>
      </c>
      <c r="M108" s="153">
        <v>5</v>
      </c>
      <c r="N108" s="153">
        <v>5</v>
      </c>
      <c r="O108" s="153">
        <v>5</v>
      </c>
      <c r="P108" s="153">
        <v>5</v>
      </c>
      <c r="Q108" s="153">
        <v>5</v>
      </c>
      <c r="R108" s="153">
        <v>3</v>
      </c>
      <c r="S108" s="153">
        <v>5</v>
      </c>
      <c r="T108" s="153">
        <v>5</v>
      </c>
      <c r="U108" s="153" t="s">
        <v>31</v>
      </c>
    </row>
    <row r="109" spans="1:21" ht="15.75" customHeight="1" x14ac:dyDescent="0.2">
      <c r="A109" s="178">
        <v>44837.812205856477</v>
      </c>
      <c r="B109" s="153" t="s">
        <v>265</v>
      </c>
      <c r="C109" s="153" t="s">
        <v>25</v>
      </c>
      <c r="D109" s="153" t="s">
        <v>24</v>
      </c>
      <c r="E109" s="153" t="s">
        <v>22</v>
      </c>
      <c r="F109" s="153" t="s">
        <v>27</v>
      </c>
      <c r="G109" s="153" t="s">
        <v>99</v>
      </c>
      <c r="H109" s="153" t="s">
        <v>29</v>
      </c>
      <c r="I109" s="153">
        <v>5</v>
      </c>
      <c r="J109" s="153">
        <v>4</v>
      </c>
      <c r="K109" s="153">
        <v>4</v>
      </c>
      <c r="L109" s="153">
        <v>4</v>
      </c>
      <c r="M109" s="153">
        <v>5</v>
      </c>
      <c r="N109" s="153">
        <v>5</v>
      </c>
      <c r="O109" s="153">
        <v>5</v>
      </c>
      <c r="P109" s="153">
        <v>5</v>
      </c>
      <c r="Q109" s="153">
        <v>5</v>
      </c>
      <c r="R109" s="153">
        <v>3</v>
      </c>
      <c r="S109" s="153">
        <v>4</v>
      </c>
      <c r="T109" s="153">
        <v>5</v>
      </c>
      <c r="U109" s="153" t="s">
        <v>339</v>
      </c>
    </row>
    <row r="110" spans="1:21" ht="15.75" customHeight="1" x14ac:dyDescent="0.2">
      <c r="A110" s="178">
        <v>44837.812229097224</v>
      </c>
      <c r="B110" s="153" t="s">
        <v>266</v>
      </c>
      <c r="C110" s="153" t="s">
        <v>20</v>
      </c>
      <c r="D110" s="153" t="s">
        <v>26</v>
      </c>
      <c r="E110" s="153" t="s">
        <v>28</v>
      </c>
      <c r="F110" s="153" t="s">
        <v>27</v>
      </c>
      <c r="G110" s="153" t="s">
        <v>128</v>
      </c>
      <c r="H110" s="153" t="s">
        <v>23</v>
      </c>
      <c r="I110" s="153">
        <v>4</v>
      </c>
      <c r="J110" s="153">
        <v>4</v>
      </c>
      <c r="K110" s="153">
        <v>4</v>
      </c>
      <c r="L110" s="153">
        <v>4</v>
      </c>
      <c r="M110" s="153">
        <v>4</v>
      </c>
      <c r="N110" s="153">
        <v>4</v>
      </c>
      <c r="O110" s="153">
        <v>4</v>
      </c>
      <c r="P110" s="153">
        <v>4</v>
      </c>
      <c r="Q110" s="153">
        <v>4</v>
      </c>
      <c r="R110" s="153">
        <v>4</v>
      </c>
      <c r="S110" s="153">
        <v>4</v>
      </c>
      <c r="T110" s="153">
        <v>4</v>
      </c>
    </row>
    <row r="111" spans="1:21" ht="15.75" customHeight="1" x14ac:dyDescent="0.2">
      <c r="A111" s="178">
        <v>44837.812400787036</v>
      </c>
      <c r="B111" s="153" t="s">
        <v>267</v>
      </c>
      <c r="C111" s="153" t="s">
        <v>25</v>
      </c>
      <c r="D111" s="153" t="s">
        <v>26</v>
      </c>
      <c r="E111" s="153" t="s">
        <v>28</v>
      </c>
      <c r="F111" s="153" t="s">
        <v>27</v>
      </c>
      <c r="G111" s="153" t="s">
        <v>128</v>
      </c>
      <c r="H111" s="153" t="s">
        <v>23</v>
      </c>
      <c r="I111" s="153">
        <v>5</v>
      </c>
      <c r="J111" s="153">
        <v>5</v>
      </c>
      <c r="K111" s="153">
        <v>5</v>
      </c>
      <c r="L111" s="153">
        <v>5</v>
      </c>
      <c r="M111" s="153">
        <v>5</v>
      </c>
      <c r="N111" s="153">
        <v>5</v>
      </c>
      <c r="O111" s="153">
        <v>5</v>
      </c>
      <c r="P111" s="153">
        <v>5</v>
      </c>
      <c r="Q111" s="153">
        <v>5</v>
      </c>
      <c r="R111" s="153">
        <v>5</v>
      </c>
      <c r="S111" s="153">
        <v>5</v>
      </c>
      <c r="T111" s="153">
        <v>5</v>
      </c>
    </row>
    <row r="112" spans="1:21" ht="15.75" customHeight="1" x14ac:dyDescent="0.2">
      <c r="A112" s="178">
        <v>44837.813369039352</v>
      </c>
      <c r="B112" s="153" t="s">
        <v>268</v>
      </c>
      <c r="C112" s="153" t="s">
        <v>20</v>
      </c>
      <c r="D112" s="153" t="s">
        <v>26</v>
      </c>
      <c r="E112" s="153" t="s">
        <v>28</v>
      </c>
      <c r="F112" s="153" t="s">
        <v>27</v>
      </c>
      <c r="G112" s="153" t="s">
        <v>128</v>
      </c>
      <c r="H112" s="153" t="s">
        <v>23</v>
      </c>
      <c r="I112" s="153">
        <v>4</v>
      </c>
      <c r="J112" s="153">
        <v>4</v>
      </c>
      <c r="K112" s="153">
        <v>4</v>
      </c>
      <c r="L112" s="153">
        <v>4</v>
      </c>
      <c r="M112" s="153">
        <v>4</v>
      </c>
      <c r="N112" s="153">
        <v>4</v>
      </c>
      <c r="O112" s="153">
        <v>5</v>
      </c>
      <c r="P112" s="153">
        <v>4</v>
      </c>
      <c r="Q112" s="153">
        <v>5</v>
      </c>
      <c r="R112" s="153">
        <v>2</v>
      </c>
      <c r="S112" s="153">
        <v>3</v>
      </c>
      <c r="T112" s="153">
        <v>4</v>
      </c>
      <c r="U112" s="153" t="s">
        <v>245</v>
      </c>
    </row>
    <row r="113" spans="1:21" ht="15.75" customHeight="1" x14ac:dyDescent="0.2">
      <c r="A113" s="178">
        <v>44837.813460682868</v>
      </c>
      <c r="B113" s="153" t="s">
        <v>269</v>
      </c>
      <c r="C113" s="153" t="s">
        <v>25</v>
      </c>
      <c r="D113" s="153" t="s">
        <v>32</v>
      </c>
      <c r="E113" s="153" t="s">
        <v>22</v>
      </c>
      <c r="F113" s="153" t="s">
        <v>27</v>
      </c>
      <c r="G113" s="153" t="s">
        <v>99</v>
      </c>
      <c r="H113" s="153" t="s">
        <v>23</v>
      </c>
      <c r="I113" s="153">
        <v>5</v>
      </c>
      <c r="J113" s="153">
        <v>5</v>
      </c>
      <c r="K113" s="153">
        <v>4</v>
      </c>
      <c r="L113" s="153">
        <v>4</v>
      </c>
      <c r="M113" s="153">
        <v>4</v>
      </c>
      <c r="N113" s="153">
        <v>5</v>
      </c>
      <c r="O113" s="153">
        <v>4</v>
      </c>
      <c r="P113" s="153">
        <v>5</v>
      </c>
      <c r="Q113" s="153">
        <v>5</v>
      </c>
      <c r="R113" s="153">
        <v>3</v>
      </c>
      <c r="S113" s="153">
        <v>4</v>
      </c>
      <c r="T113" s="153">
        <v>4</v>
      </c>
      <c r="U113" s="153" t="s">
        <v>245</v>
      </c>
    </row>
    <row r="114" spans="1:21" ht="15.75" customHeight="1" x14ac:dyDescent="0.2">
      <c r="A114" s="178">
        <v>44837.814249270828</v>
      </c>
      <c r="B114" s="153" t="s">
        <v>270</v>
      </c>
      <c r="C114" s="153" t="s">
        <v>25</v>
      </c>
      <c r="D114" s="153" t="s">
        <v>26</v>
      </c>
      <c r="E114" s="153" t="s">
        <v>28</v>
      </c>
      <c r="F114" s="153" t="s">
        <v>27</v>
      </c>
      <c r="G114" s="153" t="s">
        <v>128</v>
      </c>
      <c r="H114" s="153" t="s">
        <v>29</v>
      </c>
      <c r="I114" s="153">
        <v>5</v>
      </c>
      <c r="J114" s="153">
        <v>5</v>
      </c>
      <c r="K114" s="153">
        <v>5</v>
      </c>
      <c r="L114" s="153">
        <v>5</v>
      </c>
      <c r="M114" s="153">
        <v>5</v>
      </c>
      <c r="N114" s="153">
        <v>5</v>
      </c>
      <c r="O114" s="153">
        <v>5</v>
      </c>
      <c r="P114" s="153">
        <v>5</v>
      </c>
      <c r="Q114" s="153">
        <v>5</v>
      </c>
      <c r="R114" s="153">
        <v>5</v>
      </c>
      <c r="S114" s="153">
        <v>5</v>
      </c>
      <c r="T114" s="153">
        <v>5</v>
      </c>
      <c r="U114" s="153" t="s">
        <v>340</v>
      </c>
    </row>
    <row r="115" spans="1:21" ht="15.75" customHeight="1" x14ac:dyDescent="0.2">
      <c r="A115" s="178">
        <v>44837.814516701386</v>
      </c>
      <c r="B115" s="153" t="s">
        <v>271</v>
      </c>
      <c r="C115" s="153" t="s">
        <v>20</v>
      </c>
      <c r="D115" s="153" t="s">
        <v>26</v>
      </c>
      <c r="E115" s="153" t="s">
        <v>28</v>
      </c>
      <c r="F115" s="153" t="s">
        <v>27</v>
      </c>
      <c r="G115" s="153" t="s">
        <v>128</v>
      </c>
      <c r="H115" s="153" t="s">
        <v>23</v>
      </c>
      <c r="I115" s="153">
        <v>4</v>
      </c>
      <c r="J115" s="153">
        <v>5</v>
      </c>
      <c r="K115" s="153">
        <v>5</v>
      </c>
      <c r="L115" s="153">
        <v>4</v>
      </c>
      <c r="M115" s="153">
        <v>5</v>
      </c>
      <c r="N115" s="153">
        <v>5</v>
      </c>
      <c r="O115" s="153">
        <v>4</v>
      </c>
      <c r="P115" s="153">
        <v>5</v>
      </c>
      <c r="Q115" s="153">
        <v>5</v>
      </c>
      <c r="R115" s="153">
        <v>3</v>
      </c>
      <c r="S115" s="153">
        <v>5</v>
      </c>
      <c r="T115" s="153">
        <v>5</v>
      </c>
      <c r="U115" s="153" t="s">
        <v>31</v>
      </c>
    </row>
    <row r="116" spans="1:21" ht="15.75" customHeight="1" x14ac:dyDescent="0.2">
      <c r="A116" s="178">
        <v>44837.814619270837</v>
      </c>
      <c r="B116" s="153" t="s">
        <v>272</v>
      </c>
      <c r="C116" s="153" t="s">
        <v>20</v>
      </c>
      <c r="D116" s="153" t="s">
        <v>24</v>
      </c>
      <c r="E116" s="153" t="s">
        <v>22</v>
      </c>
      <c r="F116" s="153" t="s">
        <v>346</v>
      </c>
      <c r="G116" s="153" t="s">
        <v>346</v>
      </c>
      <c r="H116" s="153" t="s">
        <v>29</v>
      </c>
      <c r="I116" s="153">
        <v>4</v>
      </c>
      <c r="J116" s="153">
        <v>4</v>
      </c>
      <c r="K116" s="153">
        <v>4</v>
      </c>
      <c r="L116" s="153">
        <v>4</v>
      </c>
      <c r="M116" s="153">
        <v>5</v>
      </c>
      <c r="N116" s="153">
        <v>5</v>
      </c>
      <c r="O116" s="153">
        <v>5</v>
      </c>
      <c r="P116" s="153">
        <v>5</v>
      </c>
      <c r="Q116" s="153">
        <v>5</v>
      </c>
      <c r="R116" s="153">
        <v>5</v>
      </c>
      <c r="S116" s="153">
        <v>5</v>
      </c>
      <c r="T116" s="153">
        <v>5</v>
      </c>
      <c r="U116" s="153" t="s">
        <v>31</v>
      </c>
    </row>
    <row r="117" spans="1:21" ht="15.75" customHeight="1" x14ac:dyDescent="0.2">
      <c r="A117" s="178">
        <v>44837.814653113426</v>
      </c>
      <c r="B117" s="153" t="s">
        <v>273</v>
      </c>
      <c r="C117" s="153" t="s">
        <v>20</v>
      </c>
      <c r="D117" s="153" t="s">
        <v>24</v>
      </c>
      <c r="E117" s="153" t="s">
        <v>22</v>
      </c>
      <c r="F117" s="153" t="s">
        <v>27</v>
      </c>
      <c r="G117" s="153" t="s">
        <v>128</v>
      </c>
      <c r="H117" s="153" t="s">
        <v>23</v>
      </c>
      <c r="I117" s="153">
        <v>4</v>
      </c>
      <c r="J117" s="153">
        <v>5</v>
      </c>
      <c r="K117" s="153">
        <v>4</v>
      </c>
      <c r="L117" s="153">
        <v>5</v>
      </c>
      <c r="M117" s="153">
        <v>4</v>
      </c>
      <c r="N117" s="153">
        <v>4</v>
      </c>
      <c r="O117" s="153">
        <v>5</v>
      </c>
      <c r="P117" s="153">
        <v>5</v>
      </c>
      <c r="Q117" s="153">
        <v>4</v>
      </c>
      <c r="R117" s="153">
        <v>4</v>
      </c>
      <c r="S117" s="153">
        <v>4</v>
      </c>
      <c r="T117" s="153">
        <v>4</v>
      </c>
    </row>
    <row r="118" spans="1:21" ht="15.75" customHeight="1" x14ac:dyDescent="0.2">
      <c r="A118" s="178">
        <v>44837.815152997689</v>
      </c>
      <c r="B118" s="153" t="s">
        <v>274</v>
      </c>
      <c r="C118" s="153" t="s">
        <v>25</v>
      </c>
      <c r="D118" s="153" t="s">
        <v>26</v>
      </c>
      <c r="E118" s="153" t="s">
        <v>28</v>
      </c>
      <c r="F118" s="153" t="s">
        <v>263</v>
      </c>
      <c r="G118" s="153" t="s">
        <v>275</v>
      </c>
      <c r="H118" s="153" t="s">
        <v>30</v>
      </c>
      <c r="I118" s="153">
        <v>4</v>
      </c>
      <c r="J118" s="153">
        <v>4</v>
      </c>
      <c r="K118" s="153">
        <v>4</v>
      </c>
      <c r="L118" s="153">
        <v>3</v>
      </c>
      <c r="M118" s="153">
        <v>3</v>
      </c>
      <c r="N118" s="153">
        <v>4</v>
      </c>
      <c r="O118" s="153">
        <v>4</v>
      </c>
      <c r="P118" s="153">
        <v>3</v>
      </c>
      <c r="Q118" s="153">
        <v>4</v>
      </c>
      <c r="R118" s="153">
        <v>3</v>
      </c>
      <c r="S118" s="153">
        <v>4</v>
      </c>
      <c r="T118" s="153">
        <v>5</v>
      </c>
      <c r="U118" s="153" t="s">
        <v>276</v>
      </c>
    </row>
    <row r="119" spans="1:21" ht="15.75" customHeight="1" x14ac:dyDescent="0.2">
      <c r="A119" s="178">
        <v>44837.815430636576</v>
      </c>
      <c r="B119" s="153" t="s">
        <v>277</v>
      </c>
      <c r="C119" s="153" t="s">
        <v>25</v>
      </c>
      <c r="D119" s="153" t="s">
        <v>26</v>
      </c>
      <c r="E119" s="153" t="s">
        <v>28</v>
      </c>
      <c r="F119" s="153" t="s">
        <v>27</v>
      </c>
      <c r="G119" s="153" t="s">
        <v>128</v>
      </c>
      <c r="H119" s="153" t="s">
        <v>23</v>
      </c>
      <c r="I119" s="153">
        <v>5</v>
      </c>
      <c r="J119" s="153">
        <v>5</v>
      </c>
      <c r="K119" s="153">
        <v>5</v>
      </c>
      <c r="L119" s="153">
        <v>5</v>
      </c>
      <c r="M119" s="153">
        <v>5</v>
      </c>
      <c r="N119" s="153">
        <v>5</v>
      </c>
      <c r="O119" s="153">
        <v>5</v>
      </c>
      <c r="P119" s="153">
        <v>5</v>
      </c>
      <c r="Q119" s="153">
        <v>5</v>
      </c>
      <c r="R119" s="153">
        <v>5</v>
      </c>
      <c r="S119" s="153">
        <v>5</v>
      </c>
      <c r="T119" s="153">
        <v>5</v>
      </c>
    </row>
    <row r="120" spans="1:21" ht="15.75" customHeight="1" x14ac:dyDescent="0.2">
      <c r="A120" s="178">
        <v>44837.815643587965</v>
      </c>
      <c r="B120" s="153" t="s">
        <v>278</v>
      </c>
      <c r="C120" s="153" t="s">
        <v>25</v>
      </c>
      <c r="D120" s="153" t="s">
        <v>21</v>
      </c>
      <c r="E120" s="153" t="s">
        <v>22</v>
      </c>
      <c r="F120" s="153" t="s">
        <v>27</v>
      </c>
      <c r="G120" s="153" t="s">
        <v>128</v>
      </c>
      <c r="H120" s="153" t="s">
        <v>23</v>
      </c>
      <c r="I120" s="153">
        <v>5</v>
      </c>
      <c r="J120" s="153">
        <v>5</v>
      </c>
      <c r="K120" s="153">
        <v>5</v>
      </c>
      <c r="L120" s="153">
        <v>5</v>
      </c>
      <c r="M120" s="153">
        <v>5</v>
      </c>
      <c r="N120" s="153">
        <v>5</v>
      </c>
      <c r="O120" s="153">
        <v>5</v>
      </c>
      <c r="P120" s="153">
        <v>5</v>
      </c>
      <c r="Q120" s="153">
        <v>5</v>
      </c>
      <c r="R120" s="153">
        <v>3</v>
      </c>
      <c r="S120" s="153">
        <v>4</v>
      </c>
      <c r="T120" s="153">
        <v>4</v>
      </c>
      <c r="U120" s="153" t="s">
        <v>279</v>
      </c>
    </row>
    <row r="121" spans="1:21" ht="15.75" customHeight="1" x14ac:dyDescent="0.2">
      <c r="A121" s="178">
        <v>44837.815971840275</v>
      </c>
      <c r="B121" s="153" t="s">
        <v>131</v>
      </c>
      <c r="C121" s="153" t="s">
        <v>25</v>
      </c>
      <c r="D121" s="153" t="s">
        <v>24</v>
      </c>
      <c r="E121" s="153" t="s">
        <v>22</v>
      </c>
      <c r="F121" s="153" t="s">
        <v>100</v>
      </c>
      <c r="G121" s="153" t="s">
        <v>100</v>
      </c>
      <c r="H121" s="153" t="s">
        <v>30</v>
      </c>
      <c r="I121" s="153">
        <v>4</v>
      </c>
      <c r="J121" s="153">
        <v>4</v>
      </c>
      <c r="K121" s="153">
        <v>3</v>
      </c>
      <c r="L121" s="153">
        <v>3</v>
      </c>
      <c r="M121" s="153">
        <v>5</v>
      </c>
      <c r="N121" s="153">
        <v>4</v>
      </c>
      <c r="O121" s="153">
        <v>4</v>
      </c>
      <c r="P121" s="153">
        <v>4</v>
      </c>
      <c r="Q121" s="153">
        <v>5</v>
      </c>
      <c r="R121" s="153">
        <v>2</v>
      </c>
      <c r="S121" s="153">
        <v>3</v>
      </c>
      <c r="T121" s="153">
        <v>3</v>
      </c>
    </row>
    <row r="122" spans="1:21" ht="15.75" customHeight="1" x14ac:dyDescent="0.2">
      <c r="A122" s="178">
        <v>44837.816078807868</v>
      </c>
      <c r="B122" s="153" t="s">
        <v>280</v>
      </c>
      <c r="C122" s="153" t="s">
        <v>25</v>
      </c>
      <c r="D122" s="153" t="s">
        <v>21</v>
      </c>
      <c r="E122" s="153" t="s">
        <v>22</v>
      </c>
      <c r="F122" s="153" t="s">
        <v>27</v>
      </c>
      <c r="G122" s="153" t="s">
        <v>128</v>
      </c>
      <c r="H122" s="153" t="s">
        <v>23</v>
      </c>
      <c r="I122" s="153">
        <v>5</v>
      </c>
      <c r="J122" s="153">
        <v>5</v>
      </c>
      <c r="K122" s="153">
        <v>5</v>
      </c>
      <c r="L122" s="153">
        <v>5</v>
      </c>
      <c r="M122" s="153">
        <v>5</v>
      </c>
      <c r="N122" s="153">
        <v>5</v>
      </c>
      <c r="O122" s="153">
        <v>5</v>
      </c>
      <c r="P122" s="153">
        <v>5</v>
      </c>
      <c r="Q122" s="153">
        <v>5</v>
      </c>
      <c r="R122" s="153">
        <v>3</v>
      </c>
      <c r="S122" s="153">
        <v>4</v>
      </c>
      <c r="T122" s="153">
        <v>4</v>
      </c>
      <c r="U122" s="153" t="s">
        <v>341</v>
      </c>
    </row>
    <row r="123" spans="1:21" ht="15.75" customHeight="1" x14ac:dyDescent="0.2">
      <c r="A123" s="178">
        <v>44837.816169965277</v>
      </c>
      <c r="B123" s="153" t="s">
        <v>281</v>
      </c>
      <c r="C123" s="153" t="s">
        <v>20</v>
      </c>
      <c r="D123" s="153" t="s">
        <v>24</v>
      </c>
      <c r="E123" s="153" t="s">
        <v>28</v>
      </c>
      <c r="F123" s="153" t="s">
        <v>114</v>
      </c>
      <c r="G123" s="153" t="s">
        <v>259</v>
      </c>
      <c r="H123" s="153" t="s">
        <v>30</v>
      </c>
      <c r="I123" s="153">
        <v>5</v>
      </c>
      <c r="J123" s="153">
        <v>5</v>
      </c>
      <c r="K123" s="153">
        <v>5</v>
      </c>
      <c r="L123" s="153">
        <v>5</v>
      </c>
      <c r="M123" s="153">
        <v>5</v>
      </c>
      <c r="N123" s="153">
        <v>5</v>
      </c>
      <c r="O123" s="153">
        <v>5</v>
      </c>
      <c r="P123" s="153">
        <v>5</v>
      </c>
      <c r="Q123" s="153">
        <v>5</v>
      </c>
      <c r="R123" s="153">
        <v>5</v>
      </c>
      <c r="S123" s="153">
        <v>5</v>
      </c>
      <c r="T123" s="153">
        <v>5</v>
      </c>
    </row>
    <row r="124" spans="1:21" ht="15.75" customHeight="1" x14ac:dyDescent="0.2">
      <c r="A124" s="178">
        <v>44837.816702314813</v>
      </c>
      <c r="B124" s="153" t="s">
        <v>282</v>
      </c>
      <c r="C124" s="153" t="s">
        <v>20</v>
      </c>
      <c r="D124" s="153" t="s">
        <v>32</v>
      </c>
      <c r="E124" s="153" t="s">
        <v>28</v>
      </c>
      <c r="F124" s="153" t="s">
        <v>263</v>
      </c>
      <c r="G124" s="153" t="s">
        <v>129</v>
      </c>
      <c r="H124" s="153" t="s">
        <v>30</v>
      </c>
      <c r="I124" s="153">
        <v>5</v>
      </c>
      <c r="J124" s="153">
        <v>4</v>
      </c>
      <c r="K124" s="153">
        <v>4</v>
      </c>
      <c r="L124" s="153">
        <v>5</v>
      </c>
      <c r="M124" s="153">
        <v>5</v>
      </c>
      <c r="N124" s="153">
        <v>5</v>
      </c>
      <c r="O124" s="153">
        <v>5</v>
      </c>
      <c r="P124" s="153">
        <v>5</v>
      </c>
      <c r="Q124" s="153">
        <v>5</v>
      </c>
      <c r="R124" s="153">
        <v>3</v>
      </c>
      <c r="S124" s="153">
        <v>4</v>
      </c>
      <c r="T124" s="153">
        <v>4</v>
      </c>
      <c r="U124" s="153" t="s">
        <v>283</v>
      </c>
    </row>
    <row r="125" spans="1:21" ht="15.75" customHeight="1" x14ac:dyDescent="0.2">
      <c r="A125" s="178">
        <v>44837.817113090277</v>
      </c>
      <c r="B125" s="153" t="s">
        <v>284</v>
      </c>
      <c r="C125" s="153" t="s">
        <v>25</v>
      </c>
      <c r="D125" s="153" t="s">
        <v>26</v>
      </c>
      <c r="E125" s="153" t="s">
        <v>28</v>
      </c>
      <c r="F125" s="153" t="s">
        <v>27</v>
      </c>
      <c r="G125" s="153" t="s">
        <v>128</v>
      </c>
      <c r="H125" s="153" t="s">
        <v>23</v>
      </c>
      <c r="I125" s="153">
        <v>5</v>
      </c>
      <c r="J125" s="153">
        <v>5</v>
      </c>
      <c r="K125" s="153">
        <v>5</v>
      </c>
      <c r="L125" s="153">
        <v>5</v>
      </c>
      <c r="M125" s="153">
        <v>4</v>
      </c>
      <c r="N125" s="153">
        <v>3</v>
      </c>
      <c r="O125" s="153">
        <v>4</v>
      </c>
      <c r="P125" s="153">
        <v>4</v>
      </c>
      <c r="Q125" s="153">
        <v>5</v>
      </c>
      <c r="R125" s="153">
        <v>3</v>
      </c>
      <c r="S125" s="153">
        <v>4</v>
      </c>
      <c r="T125" s="153">
        <v>4</v>
      </c>
    </row>
    <row r="126" spans="1:21" ht="15.75" customHeight="1" x14ac:dyDescent="0.2">
      <c r="A126" s="178">
        <v>44837.817370775461</v>
      </c>
      <c r="B126" s="153" t="s">
        <v>285</v>
      </c>
      <c r="C126" s="153" t="s">
        <v>25</v>
      </c>
      <c r="D126" s="153" t="s">
        <v>26</v>
      </c>
      <c r="E126" s="153" t="s">
        <v>28</v>
      </c>
      <c r="F126" s="153" t="s">
        <v>27</v>
      </c>
      <c r="G126" s="153" t="s">
        <v>188</v>
      </c>
      <c r="H126" s="153" t="s">
        <v>23</v>
      </c>
      <c r="I126" s="153">
        <v>4</v>
      </c>
      <c r="J126" s="153">
        <v>4</v>
      </c>
      <c r="K126" s="153">
        <v>3</v>
      </c>
      <c r="L126" s="153">
        <v>4</v>
      </c>
      <c r="M126" s="153">
        <v>4</v>
      </c>
      <c r="N126" s="153">
        <v>4</v>
      </c>
      <c r="O126" s="153">
        <v>4</v>
      </c>
      <c r="P126" s="153">
        <v>4</v>
      </c>
      <c r="R126" s="153">
        <v>4</v>
      </c>
      <c r="S126" s="153">
        <v>4</v>
      </c>
      <c r="T126" s="153">
        <v>4</v>
      </c>
    </row>
    <row r="127" spans="1:21" ht="15.75" customHeight="1" x14ac:dyDescent="0.2">
      <c r="A127" s="178">
        <v>44837.817973599536</v>
      </c>
      <c r="B127" s="153" t="s">
        <v>286</v>
      </c>
      <c r="C127" s="153" t="s">
        <v>25</v>
      </c>
      <c r="D127" s="153" t="s">
        <v>26</v>
      </c>
      <c r="E127" s="153" t="s">
        <v>28</v>
      </c>
      <c r="F127" s="153" t="s">
        <v>27</v>
      </c>
      <c r="G127" s="153" t="s">
        <v>128</v>
      </c>
      <c r="H127" s="153" t="s">
        <v>29</v>
      </c>
      <c r="I127" s="153">
        <v>5</v>
      </c>
      <c r="J127" s="153">
        <v>5</v>
      </c>
      <c r="K127" s="153">
        <v>5</v>
      </c>
      <c r="L127" s="153">
        <v>5</v>
      </c>
      <c r="M127" s="153">
        <v>5</v>
      </c>
      <c r="N127" s="153">
        <v>5</v>
      </c>
      <c r="O127" s="153">
        <v>5</v>
      </c>
      <c r="P127" s="153">
        <v>5</v>
      </c>
      <c r="Q127" s="153">
        <v>5</v>
      </c>
      <c r="R127" s="153">
        <v>5</v>
      </c>
      <c r="S127" s="153">
        <v>5</v>
      </c>
      <c r="T127" s="153">
        <v>5</v>
      </c>
      <c r="U127" s="153" t="s">
        <v>31</v>
      </c>
    </row>
    <row r="128" spans="1:21" ht="15.75" customHeight="1" x14ac:dyDescent="0.2">
      <c r="A128" s="178">
        <v>44837.81854168982</v>
      </c>
      <c r="B128" s="153" t="s">
        <v>287</v>
      </c>
      <c r="C128" s="153" t="s">
        <v>25</v>
      </c>
      <c r="D128" s="153" t="s">
        <v>21</v>
      </c>
      <c r="E128" s="153" t="s">
        <v>22</v>
      </c>
      <c r="F128" s="153" t="s">
        <v>263</v>
      </c>
      <c r="G128" s="153" t="s">
        <v>129</v>
      </c>
      <c r="H128" s="153" t="s">
        <v>23</v>
      </c>
      <c r="I128" s="153">
        <v>5</v>
      </c>
      <c r="J128" s="153">
        <v>5</v>
      </c>
      <c r="K128" s="153">
        <v>5</v>
      </c>
      <c r="L128" s="153">
        <v>5</v>
      </c>
      <c r="M128" s="153">
        <v>5</v>
      </c>
      <c r="N128" s="153">
        <v>5</v>
      </c>
      <c r="O128" s="153">
        <v>5</v>
      </c>
      <c r="P128" s="153">
        <v>5</v>
      </c>
      <c r="Q128" s="153">
        <v>5</v>
      </c>
      <c r="R128" s="153">
        <v>3</v>
      </c>
      <c r="S128" s="153">
        <v>5</v>
      </c>
      <c r="T128" s="153">
        <v>5</v>
      </c>
      <c r="U128" s="153" t="s">
        <v>31</v>
      </c>
    </row>
    <row r="129" spans="1:21" ht="15.75" customHeight="1" x14ac:dyDescent="0.2">
      <c r="A129" s="178">
        <v>44837.818816400468</v>
      </c>
      <c r="B129" s="153" t="s">
        <v>288</v>
      </c>
      <c r="C129" s="153" t="s">
        <v>25</v>
      </c>
      <c r="D129" s="153" t="s">
        <v>24</v>
      </c>
      <c r="E129" s="153" t="s">
        <v>22</v>
      </c>
      <c r="F129" s="153" t="s">
        <v>103</v>
      </c>
      <c r="G129" s="153" t="s">
        <v>289</v>
      </c>
      <c r="H129" s="153" t="s">
        <v>29</v>
      </c>
      <c r="I129" s="153">
        <v>4</v>
      </c>
      <c r="J129" s="153">
        <v>4</v>
      </c>
      <c r="K129" s="153">
        <v>4</v>
      </c>
      <c r="L129" s="153">
        <v>4</v>
      </c>
      <c r="M129" s="153">
        <v>5</v>
      </c>
      <c r="N129" s="153">
        <v>5</v>
      </c>
      <c r="O129" s="153">
        <v>5</v>
      </c>
      <c r="P129" s="153">
        <v>5</v>
      </c>
      <c r="Q129" s="153">
        <v>5</v>
      </c>
      <c r="R129" s="153">
        <v>3</v>
      </c>
      <c r="S129" s="153">
        <v>4</v>
      </c>
      <c r="T129" s="153">
        <v>4</v>
      </c>
    </row>
    <row r="130" spans="1:21" ht="15.75" customHeight="1" x14ac:dyDescent="0.2">
      <c r="A130" s="178">
        <v>44837.819184722219</v>
      </c>
      <c r="B130" s="153" t="s">
        <v>290</v>
      </c>
      <c r="C130" s="153" t="s">
        <v>20</v>
      </c>
      <c r="D130" s="153" t="s">
        <v>21</v>
      </c>
      <c r="E130" s="153" t="s">
        <v>22</v>
      </c>
      <c r="F130" s="153" t="s">
        <v>27</v>
      </c>
      <c r="G130" s="153" t="s">
        <v>128</v>
      </c>
      <c r="H130" s="153" t="s">
        <v>29</v>
      </c>
      <c r="I130" s="153">
        <v>5</v>
      </c>
      <c r="J130" s="153">
        <v>5</v>
      </c>
      <c r="K130" s="153">
        <v>5</v>
      </c>
      <c r="L130" s="153">
        <v>5</v>
      </c>
      <c r="M130" s="153">
        <v>5</v>
      </c>
      <c r="N130" s="153">
        <v>5</v>
      </c>
      <c r="O130" s="153">
        <v>5</v>
      </c>
      <c r="P130" s="153">
        <v>5</v>
      </c>
      <c r="Q130" s="153">
        <v>5</v>
      </c>
      <c r="R130" s="153">
        <v>1</v>
      </c>
      <c r="S130" s="153">
        <v>3</v>
      </c>
      <c r="T130" s="153">
        <v>4</v>
      </c>
      <c r="U130" s="153" t="s">
        <v>160</v>
      </c>
    </row>
    <row r="131" spans="1:21" ht="15.75" customHeight="1" x14ac:dyDescent="0.2">
      <c r="A131" s="178">
        <v>44837.819366180556</v>
      </c>
      <c r="B131" s="153" t="s">
        <v>291</v>
      </c>
      <c r="C131" s="153" t="s">
        <v>20</v>
      </c>
      <c r="D131" s="153" t="s">
        <v>26</v>
      </c>
      <c r="E131" s="153" t="s">
        <v>28</v>
      </c>
      <c r="F131" s="153" t="s">
        <v>345</v>
      </c>
      <c r="G131" s="153" t="s">
        <v>292</v>
      </c>
      <c r="H131" s="153" t="s">
        <v>29</v>
      </c>
      <c r="I131" s="153">
        <v>4</v>
      </c>
      <c r="J131" s="153">
        <v>4</v>
      </c>
      <c r="K131" s="153">
        <v>4</v>
      </c>
      <c r="L131" s="153">
        <v>5</v>
      </c>
      <c r="M131" s="153">
        <v>5</v>
      </c>
      <c r="N131" s="153">
        <v>5</v>
      </c>
      <c r="O131" s="153">
        <v>5</v>
      </c>
      <c r="P131" s="153">
        <v>5</v>
      </c>
      <c r="Q131" s="153">
        <v>5</v>
      </c>
      <c r="R131" s="153">
        <v>4</v>
      </c>
      <c r="S131" s="153">
        <v>5</v>
      </c>
      <c r="T131" s="153">
        <v>5</v>
      </c>
    </row>
    <row r="132" spans="1:21" ht="15.75" customHeight="1" x14ac:dyDescent="0.2">
      <c r="A132" s="178">
        <v>44837.819423402776</v>
      </c>
      <c r="B132" s="153" t="s">
        <v>293</v>
      </c>
      <c r="C132" s="153" t="s">
        <v>25</v>
      </c>
      <c r="D132" s="153" t="s">
        <v>24</v>
      </c>
      <c r="E132" s="153" t="s">
        <v>22</v>
      </c>
      <c r="F132" s="153" t="s">
        <v>27</v>
      </c>
      <c r="G132" s="153" t="s">
        <v>128</v>
      </c>
      <c r="H132" s="153" t="s">
        <v>29</v>
      </c>
      <c r="I132" s="153">
        <v>4</v>
      </c>
      <c r="J132" s="153">
        <v>4</v>
      </c>
      <c r="K132" s="153">
        <v>4</v>
      </c>
      <c r="L132" s="153">
        <v>4</v>
      </c>
      <c r="M132" s="153">
        <v>4</v>
      </c>
      <c r="N132" s="153">
        <v>4</v>
      </c>
      <c r="O132" s="153">
        <v>5</v>
      </c>
      <c r="P132" s="153">
        <v>4</v>
      </c>
      <c r="Q132" s="153">
        <v>4</v>
      </c>
      <c r="R132" s="153">
        <v>2</v>
      </c>
      <c r="S132" s="153">
        <v>3</v>
      </c>
      <c r="T132" s="153">
        <v>3</v>
      </c>
    </row>
    <row r="133" spans="1:21" ht="15.75" customHeight="1" x14ac:dyDescent="0.2">
      <c r="A133" s="178">
        <v>44837.819794988427</v>
      </c>
      <c r="B133" s="153" t="s">
        <v>294</v>
      </c>
      <c r="C133" s="153" t="s">
        <v>25</v>
      </c>
      <c r="D133" s="153" t="s">
        <v>26</v>
      </c>
      <c r="E133" s="153" t="s">
        <v>28</v>
      </c>
      <c r="F133" s="153" t="s">
        <v>27</v>
      </c>
      <c r="G133" s="153" t="s">
        <v>128</v>
      </c>
      <c r="H133" s="153" t="s">
        <v>23</v>
      </c>
      <c r="I133" s="153">
        <v>5</v>
      </c>
      <c r="J133" s="153">
        <v>5</v>
      </c>
      <c r="K133" s="153">
        <v>5</v>
      </c>
      <c r="L133" s="153">
        <v>5</v>
      </c>
      <c r="M133" s="153">
        <v>5</v>
      </c>
      <c r="N133" s="153">
        <v>5</v>
      </c>
      <c r="O133" s="153">
        <v>5</v>
      </c>
      <c r="P133" s="153">
        <v>5</v>
      </c>
      <c r="Q133" s="153">
        <v>5</v>
      </c>
      <c r="R133" s="153">
        <v>3</v>
      </c>
      <c r="S133" s="153">
        <v>4</v>
      </c>
      <c r="T133" s="153">
        <v>4</v>
      </c>
    </row>
    <row r="134" spans="1:21" ht="15.75" customHeight="1" x14ac:dyDescent="0.2">
      <c r="A134" s="178">
        <v>44837.820354745374</v>
      </c>
      <c r="B134" s="153" t="s">
        <v>295</v>
      </c>
      <c r="C134" s="153" t="s">
        <v>25</v>
      </c>
      <c r="D134" s="153" t="s">
        <v>26</v>
      </c>
      <c r="E134" s="153" t="s">
        <v>28</v>
      </c>
      <c r="F134" s="153" t="s">
        <v>27</v>
      </c>
      <c r="G134" s="153" t="s">
        <v>128</v>
      </c>
      <c r="H134" s="153" t="s">
        <v>23</v>
      </c>
      <c r="I134" s="153">
        <v>5</v>
      </c>
      <c r="J134" s="153">
        <v>5</v>
      </c>
      <c r="K134" s="153">
        <v>5</v>
      </c>
      <c r="L134" s="153">
        <v>5</v>
      </c>
      <c r="M134" s="153">
        <v>5</v>
      </c>
      <c r="N134" s="153">
        <v>5</v>
      </c>
      <c r="O134" s="153">
        <v>5</v>
      </c>
      <c r="P134" s="153">
        <v>5</v>
      </c>
      <c r="Q134" s="153">
        <v>5</v>
      </c>
      <c r="R134" s="153">
        <v>2</v>
      </c>
      <c r="S134" s="153">
        <v>4</v>
      </c>
      <c r="T134" s="153">
        <v>4</v>
      </c>
    </row>
    <row r="135" spans="1:21" ht="15.75" customHeight="1" x14ac:dyDescent="0.2">
      <c r="A135" s="178">
        <v>44837.820545787035</v>
      </c>
      <c r="B135" s="153" t="s">
        <v>296</v>
      </c>
      <c r="C135" s="153" t="s">
        <v>20</v>
      </c>
      <c r="D135" s="153" t="s">
        <v>24</v>
      </c>
      <c r="E135" s="153" t="s">
        <v>28</v>
      </c>
      <c r="F135" s="153" t="s">
        <v>27</v>
      </c>
      <c r="G135" s="153" t="s">
        <v>128</v>
      </c>
      <c r="H135" s="153" t="s">
        <v>23</v>
      </c>
      <c r="I135" s="153">
        <v>4</v>
      </c>
      <c r="J135" s="153">
        <v>5</v>
      </c>
      <c r="K135" s="153">
        <v>5</v>
      </c>
      <c r="L135" s="153">
        <v>5</v>
      </c>
      <c r="M135" s="153">
        <v>5</v>
      </c>
      <c r="N135" s="153">
        <v>5</v>
      </c>
      <c r="O135" s="153">
        <v>5</v>
      </c>
      <c r="P135" s="153">
        <v>5</v>
      </c>
      <c r="Q135" s="153">
        <v>5</v>
      </c>
      <c r="R135" s="153">
        <v>3</v>
      </c>
      <c r="S135" s="153">
        <v>4</v>
      </c>
      <c r="T135" s="153">
        <v>4</v>
      </c>
    </row>
    <row r="136" spans="1:21" ht="15.75" customHeight="1" x14ac:dyDescent="0.2">
      <c r="A136" s="178">
        <v>44837.820972060188</v>
      </c>
      <c r="B136" s="153" t="s">
        <v>126</v>
      </c>
      <c r="C136" s="153" t="s">
        <v>25</v>
      </c>
      <c r="D136" s="153" t="s">
        <v>26</v>
      </c>
      <c r="E136" s="153" t="s">
        <v>28</v>
      </c>
      <c r="F136" s="153" t="s">
        <v>27</v>
      </c>
      <c r="G136" s="153" t="s">
        <v>128</v>
      </c>
      <c r="H136" s="153" t="s">
        <v>30</v>
      </c>
      <c r="I136" s="153">
        <v>5</v>
      </c>
      <c r="J136" s="153">
        <v>5</v>
      </c>
      <c r="K136" s="153">
        <v>5</v>
      </c>
      <c r="L136" s="153">
        <v>4</v>
      </c>
      <c r="M136" s="153">
        <v>5</v>
      </c>
      <c r="N136" s="153">
        <v>5</v>
      </c>
      <c r="O136" s="153">
        <v>5</v>
      </c>
      <c r="P136" s="153">
        <v>5</v>
      </c>
      <c r="Q136" s="153">
        <v>5</v>
      </c>
      <c r="R136" s="153">
        <v>5</v>
      </c>
      <c r="S136" s="153">
        <v>5</v>
      </c>
      <c r="T136" s="153">
        <v>5</v>
      </c>
    </row>
    <row r="137" spans="1:21" ht="15.75" customHeight="1" x14ac:dyDescent="0.2">
      <c r="A137" s="178">
        <v>44837.821539247685</v>
      </c>
      <c r="B137" s="153" t="s">
        <v>297</v>
      </c>
      <c r="C137" s="153" t="s">
        <v>25</v>
      </c>
      <c r="D137" s="153" t="s">
        <v>26</v>
      </c>
      <c r="E137" s="153" t="s">
        <v>22</v>
      </c>
      <c r="F137" s="153" t="s">
        <v>100</v>
      </c>
      <c r="G137" s="153" t="s">
        <v>100</v>
      </c>
      <c r="H137" s="153" t="s">
        <v>29</v>
      </c>
      <c r="I137" s="153">
        <v>5</v>
      </c>
      <c r="J137" s="153">
        <v>5</v>
      </c>
      <c r="K137" s="153">
        <v>5</v>
      </c>
      <c r="L137" s="153">
        <v>5</v>
      </c>
      <c r="M137" s="153">
        <v>5</v>
      </c>
      <c r="N137" s="153">
        <v>5</v>
      </c>
      <c r="O137" s="153">
        <v>5</v>
      </c>
      <c r="P137" s="153">
        <v>5</v>
      </c>
      <c r="Q137" s="153">
        <v>5</v>
      </c>
      <c r="R137" s="153">
        <v>5</v>
      </c>
      <c r="S137" s="153">
        <v>5</v>
      </c>
      <c r="T137" s="153">
        <v>5</v>
      </c>
      <c r="U137" s="153" t="s">
        <v>31</v>
      </c>
    </row>
    <row r="138" spans="1:21" ht="15.75" customHeight="1" x14ac:dyDescent="0.2">
      <c r="A138" s="178">
        <v>44837.821605879624</v>
      </c>
      <c r="B138" s="153" t="s">
        <v>298</v>
      </c>
      <c r="C138" s="153" t="s">
        <v>25</v>
      </c>
      <c r="D138" s="153" t="s">
        <v>24</v>
      </c>
      <c r="E138" s="153" t="s">
        <v>22</v>
      </c>
      <c r="F138" s="153" t="s">
        <v>345</v>
      </c>
      <c r="G138" s="153" t="s">
        <v>292</v>
      </c>
      <c r="H138" s="153" t="s">
        <v>29</v>
      </c>
      <c r="I138" s="153">
        <v>4</v>
      </c>
      <c r="J138" s="153">
        <v>4</v>
      </c>
      <c r="K138" s="153">
        <v>5</v>
      </c>
      <c r="L138" s="153">
        <v>4</v>
      </c>
      <c r="M138" s="153">
        <v>4</v>
      </c>
      <c r="N138" s="153">
        <v>4</v>
      </c>
      <c r="O138" s="153">
        <v>4</v>
      </c>
      <c r="P138" s="153">
        <v>4</v>
      </c>
      <c r="Q138" s="153">
        <v>4</v>
      </c>
      <c r="R138" s="153">
        <v>4</v>
      </c>
      <c r="S138" s="153">
        <v>4</v>
      </c>
      <c r="T138" s="153">
        <v>4</v>
      </c>
    </row>
    <row r="139" spans="1:21" ht="15.75" customHeight="1" x14ac:dyDescent="0.2">
      <c r="A139" s="178">
        <v>44837.821915752313</v>
      </c>
      <c r="B139" s="153" t="s">
        <v>122</v>
      </c>
      <c r="C139" s="153" t="s">
        <v>25</v>
      </c>
      <c r="D139" s="153" t="s">
        <v>26</v>
      </c>
      <c r="E139" s="153" t="s">
        <v>28</v>
      </c>
      <c r="F139" s="153" t="s">
        <v>27</v>
      </c>
      <c r="G139" s="153" t="s">
        <v>128</v>
      </c>
      <c r="H139" s="153" t="s">
        <v>30</v>
      </c>
      <c r="I139" s="153">
        <v>4</v>
      </c>
      <c r="J139" s="153">
        <v>4</v>
      </c>
      <c r="K139" s="153">
        <v>4</v>
      </c>
      <c r="L139" s="153">
        <v>4</v>
      </c>
      <c r="M139" s="153">
        <v>4</v>
      </c>
      <c r="N139" s="153">
        <v>4</v>
      </c>
      <c r="O139" s="153">
        <v>5</v>
      </c>
      <c r="P139" s="153">
        <v>5</v>
      </c>
      <c r="Q139" s="153">
        <v>5</v>
      </c>
      <c r="R139" s="153">
        <v>5</v>
      </c>
      <c r="S139" s="153">
        <v>4</v>
      </c>
      <c r="T139" s="153">
        <v>5</v>
      </c>
      <c r="U139" s="153" t="s">
        <v>31</v>
      </c>
    </row>
    <row r="140" spans="1:21" ht="15.75" customHeight="1" x14ac:dyDescent="0.2">
      <c r="A140" s="178">
        <v>44837.822160682874</v>
      </c>
      <c r="B140" s="153" t="s">
        <v>299</v>
      </c>
      <c r="C140" s="153" t="s">
        <v>25</v>
      </c>
      <c r="D140" s="153" t="s">
        <v>26</v>
      </c>
      <c r="E140" s="153" t="s">
        <v>28</v>
      </c>
      <c r="F140" s="153" t="s">
        <v>27</v>
      </c>
      <c r="G140" s="153" t="s">
        <v>128</v>
      </c>
      <c r="H140" s="153" t="s">
        <v>23</v>
      </c>
      <c r="I140" s="153">
        <v>5</v>
      </c>
      <c r="J140" s="153">
        <v>4</v>
      </c>
      <c r="K140" s="153">
        <v>5</v>
      </c>
      <c r="L140" s="153">
        <v>5</v>
      </c>
      <c r="M140" s="153">
        <v>5</v>
      </c>
      <c r="N140" s="153">
        <v>5</v>
      </c>
      <c r="O140" s="153">
        <v>5</v>
      </c>
      <c r="P140" s="153">
        <v>5</v>
      </c>
      <c r="Q140" s="153">
        <v>5</v>
      </c>
      <c r="R140" s="153">
        <v>4</v>
      </c>
      <c r="S140" s="153">
        <v>4</v>
      </c>
      <c r="T140" s="153">
        <v>4</v>
      </c>
      <c r="U140" s="153" t="s">
        <v>31</v>
      </c>
    </row>
    <row r="141" spans="1:21" ht="15.75" customHeight="1" x14ac:dyDescent="0.2">
      <c r="A141" s="178">
        <v>44837.822564131944</v>
      </c>
      <c r="B141" s="153" t="s">
        <v>127</v>
      </c>
      <c r="C141" s="153" t="s">
        <v>25</v>
      </c>
      <c r="D141" s="153" t="s">
        <v>26</v>
      </c>
      <c r="E141" s="153" t="s">
        <v>28</v>
      </c>
      <c r="F141" s="153" t="s">
        <v>27</v>
      </c>
      <c r="G141" s="153" t="s">
        <v>128</v>
      </c>
      <c r="H141" s="153" t="s">
        <v>30</v>
      </c>
      <c r="I141" s="153">
        <v>5</v>
      </c>
      <c r="J141" s="153">
        <v>5</v>
      </c>
      <c r="K141" s="153">
        <v>5</v>
      </c>
      <c r="L141" s="153">
        <v>5</v>
      </c>
      <c r="M141" s="153">
        <v>5</v>
      </c>
      <c r="N141" s="153">
        <v>5</v>
      </c>
      <c r="O141" s="153">
        <v>5</v>
      </c>
      <c r="P141" s="153">
        <v>5</v>
      </c>
      <c r="Q141" s="153">
        <v>5</v>
      </c>
      <c r="R141" s="153">
        <v>5</v>
      </c>
      <c r="S141" s="153">
        <v>5</v>
      </c>
      <c r="T141" s="153">
        <v>5</v>
      </c>
      <c r="U141" s="153" t="s">
        <v>31</v>
      </c>
    </row>
    <row r="142" spans="1:21" ht="15.75" customHeight="1" x14ac:dyDescent="0.2">
      <c r="A142" s="178">
        <v>44837.823026608792</v>
      </c>
      <c r="B142" s="153" t="s">
        <v>136</v>
      </c>
      <c r="C142" s="153" t="s">
        <v>25</v>
      </c>
      <c r="D142" s="153" t="s">
        <v>26</v>
      </c>
      <c r="E142" s="153" t="s">
        <v>28</v>
      </c>
      <c r="F142" s="153" t="s">
        <v>27</v>
      </c>
      <c r="G142" s="153" t="s">
        <v>128</v>
      </c>
      <c r="H142" s="153" t="s">
        <v>30</v>
      </c>
      <c r="I142" s="153">
        <v>5</v>
      </c>
      <c r="J142" s="153">
        <v>5</v>
      </c>
      <c r="K142" s="153">
        <v>5</v>
      </c>
      <c r="L142" s="153">
        <v>5</v>
      </c>
      <c r="M142" s="153">
        <v>5</v>
      </c>
      <c r="N142" s="153">
        <v>4</v>
      </c>
      <c r="O142" s="153">
        <v>4</v>
      </c>
      <c r="P142" s="153">
        <v>4</v>
      </c>
      <c r="Q142" s="153">
        <v>4</v>
      </c>
      <c r="R142" s="153">
        <v>4</v>
      </c>
      <c r="S142" s="153">
        <v>4</v>
      </c>
      <c r="T142" s="153">
        <v>4</v>
      </c>
    </row>
    <row r="143" spans="1:21" ht="15.75" customHeight="1" x14ac:dyDescent="0.2">
      <c r="A143" s="178">
        <v>44837.824026562499</v>
      </c>
      <c r="B143" s="153" t="s">
        <v>300</v>
      </c>
      <c r="C143" s="153" t="s">
        <v>20</v>
      </c>
      <c r="D143" s="153" t="s">
        <v>26</v>
      </c>
      <c r="E143" s="153" t="s">
        <v>28</v>
      </c>
      <c r="F143" s="153" t="s">
        <v>27</v>
      </c>
      <c r="G143" s="153" t="s">
        <v>128</v>
      </c>
      <c r="H143" s="153" t="s">
        <v>30</v>
      </c>
      <c r="I143" s="153">
        <v>4</v>
      </c>
      <c r="J143" s="153">
        <v>3</v>
      </c>
      <c r="K143" s="153">
        <v>3</v>
      </c>
      <c r="L143" s="153">
        <v>3</v>
      </c>
      <c r="M143" s="153">
        <v>4</v>
      </c>
      <c r="N143" s="153">
        <v>4</v>
      </c>
      <c r="O143" s="153">
        <v>4</v>
      </c>
      <c r="P143" s="153">
        <v>4</v>
      </c>
      <c r="Q143" s="153">
        <v>4</v>
      </c>
      <c r="R143" s="153">
        <v>3</v>
      </c>
      <c r="S143" s="153">
        <v>3</v>
      </c>
      <c r="T143" s="153">
        <v>4</v>
      </c>
    </row>
    <row r="144" spans="1:21" ht="15.75" customHeight="1" x14ac:dyDescent="0.2">
      <c r="A144" s="178">
        <v>44837.824197928239</v>
      </c>
      <c r="B144" s="153" t="s">
        <v>301</v>
      </c>
      <c r="C144" s="153" t="s">
        <v>20</v>
      </c>
      <c r="D144" s="153" t="s">
        <v>26</v>
      </c>
      <c r="E144" s="153" t="s">
        <v>28</v>
      </c>
      <c r="F144" s="153" t="s">
        <v>27</v>
      </c>
      <c r="G144" s="153" t="s">
        <v>128</v>
      </c>
      <c r="H144" s="153" t="s">
        <v>23</v>
      </c>
      <c r="I144" s="153">
        <v>5</v>
      </c>
      <c r="J144" s="153">
        <v>4</v>
      </c>
      <c r="K144" s="153">
        <v>4</v>
      </c>
      <c r="L144" s="153">
        <v>4</v>
      </c>
      <c r="M144" s="153">
        <v>4</v>
      </c>
      <c r="N144" s="153">
        <v>4</v>
      </c>
      <c r="O144" s="153">
        <v>5</v>
      </c>
      <c r="P144" s="153">
        <v>5</v>
      </c>
      <c r="Q144" s="153">
        <v>5</v>
      </c>
      <c r="R144" s="153">
        <v>4</v>
      </c>
      <c r="S144" s="153">
        <v>4</v>
      </c>
      <c r="T144" s="153">
        <v>5</v>
      </c>
    </row>
    <row r="145" spans="1:21" ht="15.75" customHeight="1" x14ac:dyDescent="0.2">
      <c r="A145" s="178">
        <v>44837.824515243061</v>
      </c>
      <c r="B145" s="153" t="s">
        <v>302</v>
      </c>
      <c r="C145" s="153" t="s">
        <v>20</v>
      </c>
      <c r="D145" s="153" t="s">
        <v>21</v>
      </c>
      <c r="E145" s="153" t="s">
        <v>28</v>
      </c>
      <c r="F145" s="153" t="s">
        <v>27</v>
      </c>
      <c r="G145" s="153" t="s">
        <v>128</v>
      </c>
      <c r="H145" s="153" t="s">
        <v>23</v>
      </c>
      <c r="I145" s="153">
        <v>5</v>
      </c>
      <c r="J145" s="153">
        <v>4</v>
      </c>
      <c r="K145" s="153">
        <v>5</v>
      </c>
      <c r="L145" s="153">
        <v>5</v>
      </c>
      <c r="M145" s="153">
        <v>5</v>
      </c>
      <c r="N145" s="153">
        <v>5</v>
      </c>
      <c r="O145" s="153">
        <v>5</v>
      </c>
      <c r="P145" s="153">
        <v>5</v>
      </c>
      <c r="Q145" s="153">
        <v>5</v>
      </c>
      <c r="R145" s="153">
        <v>5</v>
      </c>
      <c r="S145" s="153">
        <v>5</v>
      </c>
      <c r="T145" s="153">
        <v>5</v>
      </c>
    </row>
    <row r="146" spans="1:21" ht="15.75" customHeight="1" x14ac:dyDescent="0.2">
      <c r="A146" s="178">
        <v>44837.827397569446</v>
      </c>
      <c r="B146" s="153" t="s">
        <v>303</v>
      </c>
      <c r="C146" s="153" t="s">
        <v>25</v>
      </c>
      <c r="D146" s="153" t="s">
        <v>26</v>
      </c>
      <c r="E146" s="153" t="s">
        <v>28</v>
      </c>
      <c r="F146" s="153" t="s">
        <v>263</v>
      </c>
      <c r="G146" s="153" t="s">
        <v>304</v>
      </c>
      <c r="H146" s="153" t="s">
        <v>29</v>
      </c>
      <c r="I146" s="153">
        <v>4</v>
      </c>
      <c r="J146" s="153">
        <v>5</v>
      </c>
      <c r="K146" s="153">
        <v>5</v>
      </c>
      <c r="L146" s="153">
        <v>3</v>
      </c>
      <c r="M146" s="153">
        <v>3</v>
      </c>
      <c r="N146" s="153">
        <v>3</v>
      </c>
      <c r="O146" s="153">
        <v>5</v>
      </c>
      <c r="P146" s="153">
        <v>5</v>
      </c>
      <c r="Q146" s="153">
        <v>5</v>
      </c>
      <c r="R146" s="153">
        <v>3</v>
      </c>
      <c r="S146" s="153">
        <v>4</v>
      </c>
      <c r="T146" s="153">
        <v>5</v>
      </c>
      <c r="U146" s="153" t="s">
        <v>342</v>
      </c>
    </row>
    <row r="147" spans="1:21" ht="15.75" customHeight="1" x14ac:dyDescent="0.2">
      <c r="A147" s="178">
        <v>44837.827975787033</v>
      </c>
      <c r="B147" s="153" t="s">
        <v>305</v>
      </c>
      <c r="C147" s="153" t="s">
        <v>25</v>
      </c>
      <c r="D147" s="153" t="s">
        <v>32</v>
      </c>
      <c r="E147" s="153" t="s">
        <v>22</v>
      </c>
      <c r="F147" s="153" t="s">
        <v>306</v>
      </c>
      <c r="G147" s="153" t="s">
        <v>307</v>
      </c>
      <c r="H147" s="153" t="s">
        <v>29</v>
      </c>
      <c r="I147" s="153">
        <v>4</v>
      </c>
      <c r="J147" s="153">
        <v>4</v>
      </c>
      <c r="K147" s="153">
        <v>4</v>
      </c>
      <c r="L147" s="153">
        <v>3</v>
      </c>
      <c r="M147" s="153">
        <v>4</v>
      </c>
      <c r="N147" s="153">
        <v>4</v>
      </c>
      <c r="O147" s="153">
        <v>4</v>
      </c>
      <c r="P147" s="153">
        <v>4</v>
      </c>
      <c r="Q147" s="153">
        <v>5</v>
      </c>
      <c r="R147" s="153">
        <v>3</v>
      </c>
      <c r="S147" s="153">
        <v>4</v>
      </c>
      <c r="T147" s="153">
        <v>4</v>
      </c>
      <c r="U147" s="153" t="s">
        <v>308</v>
      </c>
    </row>
    <row r="148" spans="1:21" ht="15.75" customHeight="1" x14ac:dyDescent="0.2">
      <c r="A148" s="178">
        <v>44837.828505682875</v>
      </c>
      <c r="B148" s="153" t="s">
        <v>309</v>
      </c>
      <c r="C148" s="153" t="s">
        <v>25</v>
      </c>
      <c r="D148" s="153" t="s">
        <v>26</v>
      </c>
      <c r="E148" s="153" t="s">
        <v>28</v>
      </c>
      <c r="F148" s="153" t="s">
        <v>101</v>
      </c>
      <c r="G148" s="153" t="s">
        <v>130</v>
      </c>
      <c r="H148" s="153" t="s">
        <v>29</v>
      </c>
      <c r="I148" s="153">
        <v>4</v>
      </c>
      <c r="J148" s="153">
        <v>4</v>
      </c>
      <c r="K148" s="153">
        <v>4</v>
      </c>
      <c r="L148" s="153">
        <v>4</v>
      </c>
      <c r="M148" s="153">
        <v>4</v>
      </c>
      <c r="N148" s="153">
        <v>4</v>
      </c>
      <c r="O148" s="153">
        <v>4</v>
      </c>
      <c r="P148" s="153">
        <v>4</v>
      </c>
      <c r="Q148" s="153">
        <v>4</v>
      </c>
      <c r="R148" s="153">
        <v>4</v>
      </c>
      <c r="S148" s="153">
        <v>4</v>
      </c>
      <c r="T148" s="153">
        <v>4</v>
      </c>
    </row>
    <row r="149" spans="1:21" ht="15.75" customHeight="1" x14ac:dyDescent="0.2">
      <c r="A149" s="178">
        <v>44837.828706030094</v>
      </c>
      <c r="B149" s="153" t="s">
        <v>310</v>
      </c>
      <c r="C149" s="153" t="s">
        <v>25</v>
      </c>
      <c r="D149" s="153" t="s">
        <v>24</v>
      </c>
      <c r="E149" s="153" t="s">
        <v>28</v>
      </c>
      <c r="F149" s="153" t="s">
        <v>27</v>
      </c>
      <c r="G149" s="153" t="s">
        <v>210</v>
      </c>
      <c r="H149" s="153" t="s">
        <v>23</v>
      </c>
      <c r="I149" s="153">
        <v>5</v>
      </c>
      <c r="J149" s="153">
        <v>4</v>
      </c>
      <c r="K149" s="153">
        <v>5</v>
      </c>
      <c r="L149" s="153">
        <v>5</v>
      </c>
      <c r="M149" s="153">
        <v>5</v>
      </c>
      <c r="N149" s="153">
        <v>5</v>
      </c>
      <c r="O149" s="153">
        <v>5</v>
      </c>
      <c r="P149" s="153">
        <v>5</v>
      </c>
      <c r="Q149" s="153">
        <v>5</v>
      </c>
      <c r="R149" s="153">
        <v>1</v>
      </c>
      <c r="S149" s="153">
        <v>4</v>
      </c>
      <c r="T149" s="153">
        <v>4</v>
      </c>
    </row>
    <row r="150" spans="1:21" ht="15.75" customHeight="1" x14ac:dyDescent="0.2">
      <c r="A150" s="178">
        <v>44837.828891875004</v>
      </c>
      <c r="B150" s="153" t="s">
        <v>311</v>
      </c>
      <c r="C150" s="153" t="s">
        <v>20</v>
      </c>
      <c r="D150" s="153" t="s">
        <v>21</v>
      </c>
      <c r="E150" s="153" t="s">
        <v>22</v>
      </c>
      <c r="F150" s="153" t="s">
        <v>27</v>
      </c>
      <c r="G150" s="153" t="s">
        <v>128</v>
      </c>
      <c r="H150" s="153" t="s">
        <v>23</v>
      </c>
      <c r="I150" s="153">
        <v>5</v>
      </c>
      <c r="J150" s="153">
        <v>5</v>
      </c>
      <c r="K150" s="153">
        <v>5</v>
      </c>
      <c r="L150" s="153">
        <v>5</v>
      </c>
      <c r="M150" s="153">
        <v>5</v>
      </c>
      <c r="N150" s="153">
        <v>5</v>
      </c>
      <c r="O150" s="153">
        <v>5</v>
      </c>
      <c r="P150" s="153">
        <v>5</v>
      </c>
      <c r="Q150" s="153">
        <v>5</v>
      </c>
      <c r="R150" s="153">
        <v>2</v>
      </c>
      <c r="S150" s="153">
        <v>4</v>
      </c>
      <c r="T150" s="153">
        <v>4</v>
      </c>
      <c r="U150" s="153" t="s">
        <v>312</v>
      </c>
    </row>
    <row r="151" spans="1:21" ht="15.75" customHeight="1" x14ac:dyDescent="0.2">
      <c r="A151" s="178">
        <v>44837.82939939815</v>
      </c>
      <c r="B151" s="153" t="s">
        <v>313</v>
      </c>
      <c r="C151" s="153" t="s">
        <v>25</v>
      </c>
      <c r="D151" s="153" t="s">
        <v>24</v>
      </c>
      <c r="E151" s="153" t="s">
        <v>28</v>
      </c>
      <c r="F151" s="153" t="s">
        <v>27</v>
      </c>
      <c r="G151" s="153" t="s">
        <v>128</v>
      </c>
      <c r="H151" s="153" t="s">
        <v>23</v>
      </c>
      <c r="I151" s="153">
        <v>5</v>
      </c>
      <c r="J151" s="153">
        <v>5</v>
      </c>
      <c r="K151" s="153">
        <v>5</v>
      </c>
      <c r="L151" s="153">
        <v>5</v>
      </c>
      <c r="M151" s="153">
        <v>5</v>
      </c>
      <c r="N151" s="153">
        <v>5</v>
      </c>
      <c r="O151" s="153">
        <v>5</v>
      </c>
      <c r="P151" s="153">
        <v>5</v>
      </c>
      <c r="Q151" s="153">
        <v>5</v>
      </c>
      <c r="R151" s="153">
        <v>3</v>
      </c>
      <c r="S151" s="153">
        <v>4</v>
      </c>
      <c r="T151" s="153">
        <v>5</v>
      </c>
      <c r="U151" s="153" t="s">
        <v>31</v>
      </c>
    </row>
    <row r="152" spans="1:21" ht="15.75" customHeight="1" x14ac:dyDescent="0.2">
      <c r="A152" s="178">
        <v>44837.831619583332</v>
      </c>
      <c r="B152" s="153" t="s">
        <v>314</v>
      </c>
      <c r="C152" s="153" t="s">
        <v>25</v>
      </c>
      <c r="D152" s="153" t="s">
        <v>24</v>
      </c>
      <c r="E152" s="153" t="s">
        <v>28</v>
      </c>
      <c r="F152" s="153" t="s">
        <v>27</v>
      </c>
      <c r="G152" s="153" t="s">
        <v>128</v>
      </c>
      <c r="H152" s="153" t="s">
        <v>23</v>
      </c>
      <c r="I152" s="153">
        <v>5</v>
      </c>
      <c r="J152" s="153">
        <v>5</v>
      </c>
      <c r="K152" s="153">
        <v>5</v>
      </c>
      <c r="L152" s="153">
        <v>5</v>
      </c>
      <c r="M152" s="153">
        <v>5</v>
      </c>
      <c r="N152" s="153">
        <v>5</v>
      </c>
      <c r="O152" s="153">
        <v>5</v>
      </c>
      <c r="P152" s="153">
        <v>5</v>
      </c>
      <c r="Q152" s="153">
        <v>5</v>
      </c>
      <c r="R152" s="153">
        <v>3</v>
      </c>
      <c r="S152" s="153">
        <v>4</v>
      </c>
      <c r="T152" s="153">
        <v>4</v>
      </c>
    </row>
    <row r="153" spans="1:21" ht="15.75" customHeight="1" x14ac:dyDescent="0.2">
      <c r="A153" s="178">
        <v>44837.832946319446</v>
      </c>
      <c r="B153" s="153" t="s">
        <v>315</v>
      </c>
      <c r="C153" s="153" t="s">
        <v>25</v>
      </c>
      <c r="D153" s="153" t="s">
        <v>21</v>
      </c>
      <c r="E153" s="153" t="s">
        <v>22</v>
      </c>
      <c r="F153" s="153" t="s">
        <v>263</v>
      </c>
      <c r="G153" s="153" t="s">
        <v>129</v>
      </c>
      <c r="H153" s="153" t="s">
        <v>23</v>
      </c>
      <c r="I153" s="153">
        <v>5</v>
      </c>
      <c r="J153" s="153">
        <v>5</v>
      </c>
      <c r="K153" s="153">
        <v>5</v>
      </c>
      <c r="L153" s="153">
        <v>5</v>
      </c>
      <c r="M153" s="153">
        <v>5</v>
      </c>
      <c r="N153" s="153">
        <v>5</v>
      </c>
      <c r="O153" s="153">
        <v>5</v>
      </c>
      <c r="P153" s="153">
        <v>5</v>
      </c>
      <c r="Q153" s="153">
        <v>5</v>
      </c>
      <c r="R153" s="153">
        <v>2</v>
      </c>
      <c r="S153" s="153">
        <v>4</v>
      </c>
      <c r="T153" s="153">
        <v>4</v>
      </c>
    </row>
    <row r="154" spans="1:21" ht="15.75" customHeight="1" x14ac:dyDescent="0.2">
      <c r="A154" s="178">
        <v>44837.835214305553</v>
      </c>
      <c r="B154" s="153" t="s">
        <v>316</v>
      </c>
      <c r="C154" s="153" t="s">
        <v>25</v>
      </c>
      <c r="D154" s="153" t="s">
        <v>26</v>
      </c>
      <c r="E154" s="153" t="s">
        <v>28</v>
      </c>
      <c r="F154" s="153" t="s">
        <v>27</v>
      </c>
      <c r="G154" s="153" t="s">
        <v>128</v>
      </c>
      <c r="H154" s="153" t="s">
        <v>23</v>
      </c>
      <c r="I154" s="153">
        <v>3</v>
      </c>
      <c r="J154" s="153">
        <v>3</v>
      </c>
      <c r="K154" s="153">
        <v>3</v>
      </c>
      <c r="L154" s="153">
        <v>3</v>
      </c>
      <c r="M154" s="153">
        <v>3</v>
      </c>
      <c r="N154" s="153">
        <v>3</v>
      </c>
      <c r="O154" s="153">
        <v>3</v>
      </c>
      <c r="P154" s="153">
        <v>3</v>
      </c>
      <c r="Q154" s="153">
        <v>3</v>
      </c>
      <c r="R154" s="153">
        <v>3</v>
      </c>
      <c r="S154" s="153">
        <v>3</v>
      </c>
      <c r="T154" s="153">
        <v>3</v>
      </c>
    </row>
    <row r="155" spans="1:21" ht="15.75" customHeight="1" x14ac:dyDescent="0.2">
      <c r="A155" s="178">
        <v>44837.836100914355</v>
      </c>
      <c r="B155" s="153" t="s">
        <v>317</v>
      </c>
      <c r="C155" s="153" t="s">
        <v>20</v>
      </c>
      <c r="D155" s="153" t="s">
        <v>21</v>
      </c>
      <c r="E155" s="153" t="s">
        <v>22</v>
      </c>
      <c r="F155" s="153" t="s">
        <v>114</v>
      </c>
      <c r="G155" s="153" t="s">
        <v>259</v>
      </c>
      <c r="H155" s="153" t="s">
        <v>23</v>
      </c>
      <c r="I155" s="153">
        <v>5</v>
      </c>
      <c r="J155" s="153">
        <v>5</v>
      </c>
      <c r="K155" s="153">
        <v>5</v>
      </c>
      <c r="L155" s="153">
        <v>5</v>
      </c>
      <c r="M155" s="153">
        <v>3</v>
      </c>
      <c r="N155" s="153">
        <v>4</v>
      </c>
      <c r="O155" s="153">
        <v>4</v>
      </c>
      <c r="P155" s="153">
        <v>3</v>
      </c>
      <c r="Q155" s="153">
        <v>4</v>
      </c>
      <c r="R155" s="153">
        <v>4</v>
      </c>
      <c r="S155" s="153">
        <v>4</v>
      </c>
      <c r="T155" s="153">
        <v>5</v>
      </c>
    </row>
    <row r="156" spans="1:21" ht="15.75" customHeight="1" x14ac:dyDescent="0.2">
      <c r="A156" s="178">
        <v>44837.837599930557</v>
      </c>
      <c r="B156" s="153" t="s">
        <v>318</v>
      </c>
      <c r="C156" s="153" t="s">
        <v>25</v>
      </c>
      <c r="D156" s="153" t="s">
        <v>26</v>
      </c>
      <c r="E156" s="153" t="s">
        <v>28</v>
      </c>
      <c r="F156" s="153" t="s">
        <v>263</v>
      </c>
      <c r="G156" s="153" t="s">
        <v>129</v>
      </c>
      <c r="H156" s="153" t="s">
        <v>29</v>
      </c>
      <c r="I156" s="153">
        <v>5</v>
      </c>
      <c r="J156" s="153">
        <v>5</v>
      </c>
      <c r="K156" s="153">
        <v>5</v>
      </c>
      <c r="L156" s="153">
        <v>5</v>
      </c>
      <c r="M156" s="153">
        <v>5</v>
      </c>
      <c r="N156" s="153">
        <v>5</v>
      </c>
      <c r="O156" s="153">
        <v>5</v>
      </c>
      <c r="P156" s="153">
        <v>5</v>
      </c>
      <c r="Q156" s="153">
        <v>5</v>
      </c>
      <c r="R156" s="153">
        <v>5</v>
      </c>
      <c r="S156" s="153">
        <v>5</v>
      </c>
      <c r="T156" s="153">
        <v>5</v>
      </c>
    </row>
    <row r="157" spans="1:21" ht="15.75" customHeight="1" x14ac:dyDescent="0.2">
      <c r="A157" s="178">
        <v>44837.841131759254</v>
      </c>
      <c r="B157" s="153" t="s">
        <v>319</v>
      </c>
      <c r="C157" s="153" t="s">
        <v>20</v>
      </c>
      <c r="D157" s="153" t="s">
        <v>21</v>
      </c>
      <c r="E157" s="153" t="s">
        <v>28</v>
      </c>
      <c r="F157" s="153" t="s">
        <v>27</v>
      </c>
      <c r="G157" s="153" t="s">
        <v>128</v>
      </c>
      <c r="H157" s="153" t="s">
        <v>29</v>
      </c>
      <c r="J157" s="153">
        <v>3</v>
      </c>
      <c r="K157" s="153">
        <v>3</v>
      </c>
      <c r="L157" s="153">
        <v>4</v>
      </c>
      <c r="M157" s="153">
        <v>4</v>
      </c>
      <c r="N157" s="153">
        <v>4</v>
      </c>
      <c r="O157" s="153">
        <v>4</v>
      </c>
      <c r="P157" s="153">
        <v>4</v>
      </c>
      <c r="Q157" s="153">
        <v>4</v>
      </c>
      <c r="R157" s="153">
        <v>4</v>
      </c>
      <c r="S157" s="153">
        <v>4</v>
      </c>
      <c r="T157" s="153">
        <v>4</v>
      </c>
      <c r="U157" s="153" t="s">
        <v>343</v>
      </c>
    </row>
    <row r="158" spans="1:21" ht="15.75" customHeight="1" x14ac:dyDescent="0.2">
      <c r="A158" s="178">
        <v>44837.841896701386</v>
      </c>
      <c r="B158" s="153" t="s">
        <v>320</v>
      </c>
      <c r="C158" s="153" t="s">
        <v>25</v>
      </c>
      <c r="D158" s="153" t="s">
        <v>26</v>
      </c>
      <c r="E158" s="153" t="s">
        <v>28</v>
      </c>
      <c r="F158" s="153" t="s">
        <v>27</v>
      </c>
      <c r="G158" s="153" t="s">
        <v>128</v>
      </c>
      <c r="H158" s="153" t="s">
        <v>23</v>
      </c>
      <c r="I158" s="153">
        <v>4</v>
      </c>
      <c r="J158" s="153">
        <v>4</v>
      </c>
      <c r="K158" s="153">
        <v>4</v>
      </c>
      <c r="L158" s="153">
        <v>4</v>
      </c>
      <c r="M158" s="153">
        <v>4</v>
      </c>
      <c r="N158" s="153">
        <v>4</v>
      </c>
      <c r="O158" s="153">
        <v>4</v>
      </c>
      <c r="P158" s="153">
        <v>4</v>
      </c>
      <c r="Q158" s="153">
        <v>4</v>
      </c>
      <c r="R158" s="153">
        <v>3</v>
      </c>
      <c r="S158" s="153">
        <v>4</v>
      </c>
      <c r="T158" s="153">
        <v>4</v>
      </c>
    </row>
    <row r="159" spans="1:21" ht="15.75" customHeight="1" x14ac:dyDescent="0.2">
      <c r="A159" s="178">
        <v>44837.842765428242</v>
      </c>
      <c r="B159" s="153" t="s">
        <v>321</v>
      </c>
      <c r="C159" s="153" t="s">
        <v>20</v>
      </c>
      <c r="D159" s="153" t="s">
        <v>26</v>
      </c>
      <c r="E159" s="153" t="s">
        <v>28</v>
      </c>
      <c r="F159" s="153" t="s">
        <v>27</v>
      </c>
      <c r="G159" s="153" t="s">
        <v>128</v>
      </c>
      <c r="H159" s="153" t="s">
        <v>23</v>
      </c>
      <c r="I159" s="153">
        <v>5</v>
      </c>
      <c r="J159" s="153">
        <v>5</v>
      </c>
      <c r="K159" s="153">
        <v>5</v>
      </c>
      <c r="L159" s="153">
        <v>5</v>
      </c>
      <c r="M159" s="153">
        <v>5</v>
      </c>
      <c r="N159" s="153">
        <v>5</v>
      </c>
      <c r="O159" s="153">
        <v>5</v>
      </c>
      <c r="P159" s="153">
        <v>5</v>
      </c>
      <c r="Q159" s="153">
        <v>5</v>
      </c>
      <c r="R159" s="153">
        <v>5</v>
      </c>
      <c r="S159" s="153">
        <v>5</v>
      </c>
      <c r="T159" s="153">
        <v>5</v>
      </c>
    </row>
    <row r="160" spans="1:21" ht="15.75" customHeight="1" x14ac:dyDescent="0.2">
      <c r="A160" s="178">
        <v>44837.844694201391</v>
      </c>
      <c r="B160" s="153" t="s">
        <v>322</v>
      </c>
      <c r="C160" s="153" t="s">
        <v>25</v>
      </c>
      <c r="D160" s="153" t="s">
        <v>26</v>
      </c>
      <c r="E160" s="153" t="s">
        <v>28</v>
      </c>
      <c r="F160" s="153" t="s">
        <v>27</v>
      </c>
      <c r="G160" s="153" t="s">
        <v>128</v>
      </c>
      <c r="H160" s="153" t="s">
        <v>23</v>
      </c>
      <c r="I160" s="153">
        <v>5</v>
      </c>
      <c r="J160" s="153">
        <v>5</v>
      </c>
      <c r="K160" s="153">
        <v>5</v>
      </c>
      <c r="L160" s="153">
        <v>5</v>
      </c>
      <c r="M160" s="153">
        <v>5</v>
      </c>
      <c r="N160" s="153">
        <v>5</v>
      </c>
      <c r="O160" s="153">
        <v>5</v>
      </c>
      <c r="P160" s="153">
        <v>5</v>
      </c>
      <c r="Q160" s="153">
        <v>5</v>
      </c>
      <c r="R160" s="153">
        <v>2</v>
      </c>
      <c r="S160" s="153">
        <v>4</v>
      </c>
      <c r="T160" s="153">
        <v>5</v>
      </c>
      <c r="U160" s="153" t="s">
        <v>31</v>
      </c>
    </row>
    <row r="161" spans="1:21" ht="15.75" customHeight="1" x14ac:dyDescent="0.2">
      <c r="A161" s="178">
        <v>44837.850137222224</v>
      </c>
      <c r="B161" s="153" t="s">
        <v>323</v>
      </c>
      <c r="C161" s="153" t="s">
        <v>25</v>
      </c>
      <c r="D161" s="153" t="s">
        <v>24</v>
      </c>
      <c r="E161" s="153" t="s">
        <v>28</v>
      </c>
      <c r="F161" s="153" t="s">
        <v>27</v>
      </c>
      <c r="G161" s="153" t="s">
        <v>128</v>
      </c>
      <c r="H161" s="153" t="s">
        <v>23</v>
      </c>
      <c r="I161" s="153">
        <v>4</v>
      </c>
      <c r="J161" s="153">
        <v>5</v>
      </c>
      <c r="K161" s="153">
        <v>5</v>
      </c>
      <c r="L161" s="153">
        <v>5</v>
      </c>
      <c r="M161" s="153">
        <v>5</v>
      </c>
      <c r="N161" s="153">
        <v>5</v>
      </c>
      <c r="O161" s="153">
        <v>5</v>
      </c>
      <c r="P161" s="153">
        <v>5</v>
      </c>
      <c r="Q161" s="153">
        <v>5</v>
      </c>
      <c r="R161" s="153">
        <v>2</v>
      </c>
      <c r="S161" s="153">
        <v>4</v>
      </c>
      <c r="T161" s="153">
        <v>4</v>
      </c>
      <c r="U161" s="153" t="s">
        <v>31</v>
      </c>
    </row>
  </sheetData>
  <autoFilter ref="H1:H161" xr:uid="{CADC735E-FAB5-4685-865D-11839172C801}"/>
  <hyperlinks>
    <hyperlink ref="B75" r:id="rId1" display="mekokulope@gmail.com" xr:uid="{1FF4F4FC-8EF7-4D90-8B63-3A13AF228C0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U95"/>
  <sheetViews>
    <sheetView topLeftCell="N40" zoomScale="90" zoomScaleNormal="90" workbookViewId="0">
      <selection activeCell="U63" sqref="U63"/>
    </sheetView>
  </sheetViews>
  <sheetFormatPr defaultColWidth="14.42578125" defaultRowHeight="12.75" x14ac:dyDescent="0.2"/>
  <cols>
    <col min="1" max="1" width="18.7109375" bestFit="1" customWidth="1"/>
    <col min="2" max="3" width="21.5703125" customWidth="1"/>
    <col min="4" max="4" width="33.140625" bestFit="1" customWidth="1"/>
    <col min="5" max="5" width="16.7109375" customWidth="1"/>
    <col min="6" max="6" width="19.85546875" customWidth="1"/>
    <col min="7" max="7" width="42.42578125" bestFit="1" customWidth="1"/>
    <col min="8" max="26" width="21.5703125" customWidth="1"/>
  </cols>
  <sheetData>
    <row r="1" spans="1:21" x14ac:dyDescent="0.2">
      <c r="A1" s="152" t="s">
        <v>0</v>
      </c>
      <c r="B1" s="152" t="s">
        <v>97</v>
      </c>
      <c r="C1" s="152" t="s">
        <v>1</v>
      </c>
      <c r="D1" s="152" t="s">
        <v>2</v>
      </c>
      <c r="E1" s="152" t="s">
        <v>3</v>
      </c>
      <c r="F1" s="152" t="s">
        <v>4</v>
      </c>
      <c r="G1" s="152" t="s">
        <v>5</v>
      </c>
      <c r="H1" s="152" t="s">
        <v>6</v>
      </c>
      <c r="I1" s="152" t="s">
        <v>7</v>
      </c>
      <c r="J1" s="152" t="s">
        <v>8</v>
      </c>
      <c r="K1" s="152" t="s">
        <v>9</v>
      </c>
      <c r="L1" s="152" t="s">
        <v>10</v>
      </c>
      <c r="M1" s="152" t="s">
        <v>11</v>
      </c>
      <c r="N1" s="152" t="s">
        <v>12</v>
      </c>
      <c r="O1" s="152" t="s">
        <v>13</v>
      </c>
      <c r="P1" s="152" t="s">
        <v>14</v>
      </c>
      <c r="Q1" s="152" t="s">
        <v>15</v>
      </c>
      <c r="R1" s="152" t="s">
        <v>16</v>
      </c>
      <c r="S1" s="152" t="s">
        <v>17</v>
      </c>
      <c r="T1" s="152" t="s">
        <v>18</v>
      </c>
      <c r="U1" s="152" t="s">
        <v>19</v>
      </c>
    </row>
    <row r="2" spans="1:21" ht="15.75" customHeight="1" x14ac:dyDescent="0.2">
      <c r="A2" s="178">
        <v>44837.78089263889</v>
      </c>
      <c r="B2" s="153" t="s">
        <v>151</v>
      </c>
      <c r="C2" s="153" t="s">
        <v>20</v>
      </c>
      <c r="D2" s="153" t="s">
        <v>26</v>
      </c>
      <c r="E2" s="153" t="s">
        <v>28</v>
      </c>
      <c r="F2" s="153" t="s">
        <v>27</v>
      </c>
      <c r="G2" s="153" t="s">
        <v>128</v>
      </c>
      <c r="H2" s="153" t="s">
        <v>23</v>
      </c>
      <c r="I2" s="153">
        <v>5</v>
      </c>
      <c r="J2" s="153">
        <v>5</v>
      </c>
      <c r="K2" s="153">
        <v>5</v>
      </c>
      <c r="L2" s="153">
        <v>5</v>
      </c>
      <c r="M2" s="153">
        <v>5</v>
      </c>
      <c r="N2" s="153">
        <v>5</v>
      </c>
      <c r="O2" s="153">
        <v>5</v>
      </c>
      <c r="P2" s="153">
        <v>5</v>
      </c>
      <c r="Q2" s="153">
        <v>5</v>
      </c>
      <c r="R2" s="153">
        <v>5</v>
      </c>
      <c r="S2" s="153">
        <v>5</v>
      </c>
      <c r="T2" s="153">
        <v>5</v>
      </c>
      <c r="U2" s="153" t="s">
        <v>31</v>
      </c>
    </row>
    <row r="3" spans="1:21" ht="15.75" customHeight="1" x14ac:dyDescent="0.2">
      <c r="A3" s="178">
        <v>44837.788605451387</v>
      </c>
      <c r="B3" s="153" t="s">
        <v>162</v>
      </c>
      <c r="C3" s="153" t="s">
        <v>25</v>
      </c>
      <c r="D3" s="153" t="s">
        <v>26</v>
      </c>
      <c r="E3" s="153" t="s">
        <v>28</v>
      </c>
      <c r="F3" s="153" t="s">
        <v>27</v>
      </c>
      <c r="G3" s="153" t="s">
        <v>128</v>
      </c>
      <c r="H3" s="153" t="s">
        <v>23</v>
      </c>
      <c r="I3" s="153">
        <v>5</v>
      </c>
      <c r="J3" s="153">
        <v>5</v>
      </c>
      <c r="K3" s="153">
        <v>5</v>
      </c>
      <c r="L3" s="153">
        <v>5</v>
      </c>
      <c r="M3" s="153">
        <v>5</v>
      </c>
      <c r="N3" s="153">
        <v>5</v>
      </c>
      <c r="O3" s="153">
        <v>5</v>
      </c>
      <c r="P3" s="153">
        <v>5</v>
      </c>
      <c r="Q3" s="153">
        <v>5</v>
      </c>
      <c r="R3" s="153">
        <v>3</v>
      </c>
      <c r="S3" s="153">
        <v>4</v>
      </c>
      <c r="T3" s="153">
        <v>4</v>
      </c>
    </row>
    <row r="4" spans="1:21" ht="15.75" customHeight="1" x14ac:dyDescent="0.2">
      <c r="A4" s="178">
        <v>44837.793922083336</v>
      </c>
      <c r="B4" s="153" t="s">
        <v>174</v>
      </c>
      <c r="C4" s="153" t="s">
        <v>25</v>
      </c>
      <c r="D4" s="153" t="s">
        <v>26</v>
      </c>
      <c r="E4" s="153" t="s">
        <v>22</v>
      </c>
      <c r="F4" s="153" t="s">
        <v>27</v>
      </c>
      <c r="G4" s="153" t="s">
        <v>99</v>
      </c>
      <c r="H4" s="153" t="s">
        <v>23</v>
      </c>
      <c r="I4" s="153">
        <v>5</v>
      </c>
      <c r="J4" s="153">
        <v>5</v>
      </c>
      <c r="K4" s="153">
        <v>5</v>
      </c>
      <c r="L4" s="153">
        <v>5</v>
      </c>
      <c r="M4" s="153">
        <v>5</v>
      </c>
      <c r="N4" s="153">
        <v>5</v>
      </c>
      <c r="O4" s="153">
        <v>5</v>
      </c>
      <c r="P4" s="153">
        <v>5</v>
      </c>
      <c r="Q4" s="153">
        <v>5</v>
      </c>
      <c r="R4" s="153">
        <v>2</v>
      </c>
      <c r="S4" s="153">
        <v>3</v>
      </c>
      <c r="T4" s="153">
        <v>3</v>
      </c>
      <c r="U4" s="153" t="s">
        <v>31</v>
      </c>
    </row>
    <row r="5" spans="1:21" ht="15.75" customHeight="1" x14ac:dyDescent="0.2">
      <c r="A5" s="178">
        <v>44837.794313009261</v>
      </c>
      <c r="B5" s="153" t="s">
        <v>175</v>
      </c>
      <c r="C5" s="153" t="s">
        <v>20</v>
      </c>
      <c r="D5" s="153" t="s">
        <v>26</v>
      </c>
      <c r="E5" s="153" t="s">
        <v>28</v>
      </c>
      <c r="F5" s="153" t="s">
        <v>27</v>
      </c>
      <c r="G5" s="153" t="s">
        <v>128</v>
      </c>
      <c r="H5" s="153" t="s">
        <v>23</v>
      </c>
      <c r="I5" s="153">
        <v>5</v>
      </c>
      <c r="J5" s="153">
        <v>5</v>
      </c>
      <c r="K5" s="153">
        <v>5</v>
      </c>
      <c r="L5" s="153">
        <v>5</v>
      </c>
      <c r="M5" s="153">
        <v>4</v>
      </c>
      <c r="N5" s="153">
        <v>5</v>
      </c>
      <c r="O5" s="153">
        <v>5</v>
      </c>
      <c r="P5" s="153">
        <v>5</v>
      </c>
      <c r="Q5" s="153">
        <v>5</v>
      </c>
      <c r="R5" s="153">
        <v>3</v>
      </c>
      <c r="S5" s="153">
        <v>4</v>
      </c>
      <c r="T5" s="153">
        <v>4</v>
      </c>
    </row>
    <row r="6" spans="1:21" ht="15.75" customHeight="1" x14ac:dyDescent="0.2">
      <c r="A6" s="178">
        <v>44837.794386481481</v>
      </c>
      <c r="B6" s="153" t="s">
        <v>176</v>
      </c>
      <c r="C6" s="153" t="s">
        <v>25</v>
      </c>
      <c r="D6" s="153" t="s">
        <v>26</v>
      </c>
      <c r="E6" s="153" t="s">
        <v>28</v>
      </c>
      <c r="F6" s="153" t="s">
        <v>27</v>
      </c>
      <c r="G6" s="153" t="s">
        <v>102</v>
      </c>
      <c r="H6" s="153" t="s">
        <v>23</v>
      </c>
      <c r="I6" s="153">
        <v>5</v>
      </c>
      <c r="J6" s="153">
        <v>5</v>
      </c>
      <c r="K6" s="153">
        <v>5</v>
      </c>
      <c r="L6" s="153">
        <v>5</v>
      </c>
      <c r="M6" s="153">
        <v>5</v>
      </c>
      <c r="N6" s="153">
        <v>5</v>
      </c>
      <c r="O6" s="153">
        <v>4</v>
      </c>
      <c r="P6" s="153">
        <v>4</v>
      </c>
      <c r="Q6" s="153">
        <v>5</v>
      </c>
      <c r="R6" s="153">
        <v>4</v>
      </c>
      <c r="S6" s="153">
        <v>4</v>
      </c>
      <c r="T6" s="153">
        <v>4</v>
      </c>
      <c r="U6" s="153" t="s">
        <v>325</v>
      </c>
    </row>
    <row r="7" spans="1:21" ht="15.75" customHeight="1" x14ac:dyDescent="0.2">
      <c r="A7" s="178">
        <v>44837.794405138891</v>
      </c>
      <c r="B7" s="153" t="s">
        <v>177</v>
      </c>
      <c r="C7" s="153" t="s">
        <v>20</v>
      </c>
      <c r="D7" s="153" t="s">
        <v>24</v>
      </c>
      <c r="E7" s="153" t="s">
        <v>28</v>
      </c>
      <c r="F7" s="153" t="s">
        <v>27</v>
      </c>
      <c r="G7" s="153" t="s">
        <v>128</v>
      </c>
      <c r="H7" s="153" t="s">
        <v>23</v>
      </c>
      <c r="I7" s="153">
        <v>5</v>
      </c>
      <c r="J7" s="153">
        <v>5</v>
      </c>
      <c r="K7" s="153">
        <v>5</v>
      </c>
      <c r="L7" s="153">
        <v>5</v>
      </c>
      <c r="M7" s="153">
        <v>5</v>
      </c>
      <c r="N7" s="153">
        <v>5</v>
      </c>
      <c r="O7" s="153">
        <v>5</v>
      </c>
      <c r="P7" s="153">
        <v>5</v>
      </c>
      <c r="Q7" s="153">
        <v>5</v>
      </c>
      <c r="R7" s="153">
        <v>5</v>
      </c>
      <c r="S7" s="153">
        <v>5</v>
      </c>
      <c r="T7" s="153">
        <v>5</v>
      </c>
      <c r="U7" s="153" t="s">
        <v>326</v>
      </c>
    </row>
    <row r="8" spans="1:21" ht="15.75" customHeight="1" x14ac:dyDescent="0.2">
      <c r="A8" s="178">
        <v>44837.794461435187</v>
      </c>
      <c r="B8" s="153" t="s">
        <v>178</v>
      </c>
      <c r="C8" s="153" t="s">
        <v>25</v>
      </c>
      <c r="D8" s="153" t="s">
        <v>24</v>
      </c>
      <c r="E8" s="153" t="s">
        <v>28</v>
      </c>
      <c r="F8" s="153" t="s">
        <v>27</v>
      </c>
      <c r="G8" s="153" t="s">
        <v>128</v>
      </c>
      <c r="H8" s="153" t="s">
        <v>23</v>
      </c>
      <c r="I8" s="153">
        <v>4</v>
      </c>
      <c r="J8" s="153">
        <v>5</v>
      </c>
      <c r="K8" s="153">
        <v>5</v>
      </c>
      <c r="L8" s="153">
        <v>5</v>
      </c>
      <c r="M8" s="153">
        <v>5</v>
      </c>
      <c r="N8" s="153">
        <v>5</v>
      </c>
      <c r="P8" s="153">
        <v>5</v>
      </c>
      <c r="Q8" s="153">
        <v>5</v>
      </c>
      <c r="R8" s="153">
        <v>3</v>
      </c>
      <c r="S8" s="153">
        <v>4</v>
      </c>
      <c r="T8" s="153">
        <v>4</v>
      </c>
      <c r="U8" s="153" t="s">
        <v>179</v>
      </c>
    </row>
    <row r="9" spans="1:21" ht="15.75" customHeight="1" x14ac:dyDescent="0.2">
      <c r="A9" s="178">
        <v>44837.795275914352</v>
      </c>
      <c r="B9" s="153" t="s">
        <v>180</v>
      </c>
      <c r="C9" s="153" t="s">
        <v>25</v>
      </c>
      <c r="D9" s="153" t="s">
        <v>24</v>
      </c>
      <c r="E9" s="153" t="s">
        <v>28</v>
      </c>
      <c r="F9" s="153" t="s">
        <v>27</v>
      </c>
      <c r="G9" s="153" t="s">
        <v>128</v>
      </c>
      <c r="H9" s="153" t="s">
        <v>23</v>
      </c>
      <c r="I9" s="153">
        <v>5</v>
      </c>
      <c r="J9" s="153">
        <v>5</v>
      </c>
      <c r="K9" s="153">
        <v>5</v>
      </c>
      <c r="L9" s="153">
        <v>5</v>
      </c>
      <c r="M9" s="153">
        <v>5</v>
      </c>
      <c r="N9" s="153">
        <v>5</v>
      </c>
      <c r="O9" s="153">
        <v>5</v>
      </c>
      <c r="P9" s="153">
        <v>5</v>
      </c>
      <c r="Q9" s="153">
        <v>5</v>
      </c>
      <c r="R9" s="153">
        <v>1</v>
      </c>
      <c r="S9" s="153">
        <v>3</v>
      </c>
      <c r="T9" s="153">
        <v>4</v>
      </c>
    </row>
    <row r="10" spans="1:21" ht="15.75" customHeight="1" x14ac:dyDescent="0.2">
      <c r="A10" s="178">
        <v>44837.79541244213</v>
      </c>
      <c r="B10" s="153" t="s">
        <v>181</v>
      </c>
      <c r="C10" s="153" t="s">
        <v>25</v>
      </c>
      <c r="D10" s="153" t="s">
        <v>21</v>
      </c>
      <c r="E10" s="153" t="s">
        <v>28</v>
      </c>
      <c r="F10" s="153" t="s">
        <v>27</v>
      </c>
      <c r="G10" s="153" t="s">
        <v>128</v>
      </c>
      <c r="H10" s="153" t="s">
        <v>23</v>
      </c>
      <c r="I10" s="153">
        <v>5</v>
      </c>
      <c r="J10" s="153">
        <v>5</v>
      </c>
      <c r="K10" s="153">
        <v>5</v>
      </c>
      <c r="L10" s="153">
        <v>5</v>
      </c>
      <c r="M10" s="153">
        <v>5</v>
      </c>
      <c r="N10" s="153">
        <v>5</v>
      </c>
      <c r="O10" s="153">
        <v>5</v>
      </c>
      <c r="P10" s="153">
        <v>5</v>
      </c>
      <c r="Q10" s="153">
        <v>5</v>
      </c>
      <c r="R10" s="153">
        <v>3</v>
      </c>
      <c r="S10" s="153">
        <v>4</v>
      </c>
      <c r="T10" s="153">
        <v>4</v>
      </c>
    </row>
    <row r="11" spans="1:21" ht="15.75" customHeight="1" x14ac:dyDescent="0.2">
      <c r="A11" s="178">
        <v>44837.796894467596</v>
      </c>
      <c r="B11" s="153" t="s">
        <v>193</v>
      </c>
      <c r="C11" s="153" t="s">
        <v>25</v>
      </c>
      <c r="D11" s="153" t="s">
        <v>26</v>
      </c>
      <c r="E11" s="153" t="s">
        <v>28</v>
      </c>
      <c r="F11" s="153" t="s">
        <v>27</v>
      </c>
      <c r="G11" s="153" t="s">
        <v>128</v>
      </c>
      <c r="H11" s="153" t="s">
        <v>23</v>
      </c>
      <c r="I11" s="153">
        <v>5</v>
      </c>
      <c r="J11" s="153">
        <v>5</v>
      </c>
      <c r="K11" s="153">
        <v>5</v>
      </c>
      <c r="L11" s="153">
        <v>5</v>
      </c>
      <c r="M11" s="153">
        <v>4</v>
      </c>
      <c r="N11" s="153">
        <v>4</v>
      </c>
      <c r="O11" s="153">
        <v>5</v>
      </c>
      <c r="P11" s="153">
        <v>5</v>
      </c>
      <c r="Q11" s="153">
        <v>5</v>
      </c>
      <c r="R11" s="153">
        <v>2</v>
      </c>
      <c r="S11" s="153">
        <v>4</v>
      </c>
      <c r="T11" s="153">
        <v>4</v>
      </c>
      <c r="U11" s="153" t="s">
        <v>31</v>
      </c>
    </row>
    <row r="12" spans="1:21" ht="15.75" customHeight="1" x14ac:dyDescent="0.2">
      <c r="A12" s="178">
        <v>44837.797180995374</v>
      </c>
      <c r="B12" s="153" t="s">
        <v>196</v>
      </c>
      <c r="C12" s="153" t="s">
        <v>25</v>
      </c>
      <c r="D12" s="153" t="s">
        <v>24</v>
      </c>
      <c r="E12" s="153" t="s">
        <v>22</v>
      </c>
      <c r="F12" s="153" t="s">
        <v>27</v>
      </c>
      <c r="G12" s="153" t="s">
        <v>128</v>
      </c>
      <c r="H12" s="153" t="s">
        <v>23</v>
      </c>
      <c r="I12" s="153">
        <v>4</v>
      </c>
      <c r="J12" s="153">
        <v>4</v>
      </c>
      <c r="K12" s="153">
        <v>4</v>
      </c>
      <c r="L12" s="153">
        <v>4</v>
      </c>
      <c r="M12" s="153">
        <v>4</v>
      </c>
      <c r="N12" s="153">
        <v>4</v>
      </c>
      <c r="O12" s="153">
        <v>5</v>
      </c>
      <c r="P12" s="153">
        <v>4</v>
      </c>
      <c r="Q12" s="153">
        <v>4</v>
      </c>
      <c r="R12" s="153">
        <v>4</v>
      </c>
      <c r="S12" s="153">
        <v>5</v>
      </c>
      <c r="T12" s="153">
        <v>4</v>
      </c>
    </row>
    <row r="13" spans="1:21" s="181" customFormat="1" ht="15.75" customHeight="1" x14ac:dyDescent="0.2">
      <c r="A13" s="179">
        <v>44837.797231458331</v>
      </c>
      <c r="B13" s="180" t="s">
        <v>198</v>
      </c>
      <c r="C13" s="180" t="s">
        <v>20</v>
      </c>
      <c r="D13" s="180" t="s">
        <v>24</v>
      </c>
      <c r="E13" s="180" t="s">
        <v>28</v>
      </c>
      <c r="F13" s="153" t="s">
        <v>27</v>
      </c>
      <c r="G13" s="153" t="s">
        <v>128</v>
      </c>
      <c r="H13" s="180" t="s">
        <v>23</v>
      </c>
      <c r="I13" s="180">
        <v>3</v>
      </c>
      <c r="J13" s="180">
        <v>5</v>
      </c>
      <c r="K13" s="180">
        <v>3</v>
      </c>
      <c r="L13" s="180">
        <v>3</v>
      </c>
      <c r="M13" s="180">
        <v>4</v>
      </c>
      <c r="N13" s="180">
        <v>4</v>
      </c>
      <c r="O13" s="180">
        <v>5</v>
      </c>
      <c r="P13" s="180">
        <v>5</v>
      </c>
      <c r="Q13" s="180">
        <v>5</v>
      </c>
      <c r="R13" s="180">
        <v>4</v>
      </c>
      <c r="S13" s="180">
        <v>4</v>
      </c>
      <c r="T13" s="180">
        <v>4</v>
      </c>
      <c r="U13" s="180" t="s">
        <v>330</v>
      </c>
    </row>
    <row r="14" spans="1:21" ht="15.75" customHeight="1" x14ac:dyDescent="0.2">
      <c r="A14" s="178">
        <v>44837.797552048607</v>
      </c>
      <c r="B14" s="153" t="s">
        <v>202</v>
      </c>
      <c r="C14" s="153" t="s">
        <v>25</v>
      </c>
      <c r="D14" s="153" t="s">
        <v>24</v>
      </c>
      <c r="E14" s="153" t="s">
        <v>22</v>
      </c>
      <c r="F14" s="153" t="s">
        <v>27</v>
      </c>
      <c r="G14" s="153" t="s">
        <v>128</v>
      </c>
      <c r="H14" s="153" t="s">
        <v>23</v>
      </c>
      <c r="I14" s="153">
        <v>5</v>
      </c>
      <c r="J14" s="153">
        <v>5</v>
      </c>
      <c r="K14" s="153">
        <v>5</v>
      </c>
      <c r="L14" s="153">
        <v>5</v>
      </c>
      <c r="M14" s="153">
        <v>5</v>
      </c>
      <c r="N14" s="153">
        <v>5</v>
      </c>
      <c r="O14" s="153">
        <v>5</v>
      </c>
      <c r="P14" s="153">
        <v>4</v>
      </c>
      <c r="Q14" s="153">
        <v>4</v>
      </c>
      <c r="R14" s="153">
        <v>3</v>
      </c>
      <c r="S14" s="153">
        <v>4</v>
      </c>
      <c r="T14" s="153">
        <v>4</v>
      </c>
    </row>
    <row r="15" spans="1:21" ht="15.75" customHeight="1" x14ac:dyDescent="0.2">
      <c r="A15" s="178">
        <v>44837.797969618056</v>
      </c>
      <c r="B15" s="153" t="s">
        <v>204</v>
      </c>
      <c r="C15" s="153" t="s">
        <v>25</v>
      </c>
      <c r="D15" s="153" t="s">
        <v>21</v>
      </c>
      <c r="E15" s="153" t="s">
        <v>22</v>
      </c>
      <c r="F15" s="153" t="s">
        <v>27</v>
      </c>
      <c r="G15" s="153" t="s">
        <v>128</v>
      </c>
      <c r="H15" s="153" t="s">
        <v>23</v>
      </c>
      <c r="I15" s="153">
        <v>5</v>
      </c>
      <c r="J15" s="153">
        <v>5</v>
      </c>
      <c r="K15" s="153">
        <v>5</v>
      </c>
      <c r="L15" s="153">
        <v>5</v>
      </c>
      <c r="M15" s="153">
        <v>5</v>
      </c>
      <c r="N15" s="153">
        <v>5</v>
      </c>
      <c r="O15" s="153">
        <v>5</v>
      </c>
      <c r="P15" s="153">
        <v>5</v>
      </c>
      <c r="Q15" s="153">
        <v>5</v>
      </c>
      <c r="R15" s="153">
        <v>5</v>
      </c>
      <c r="S15" s="153">
        <v>5</v>
      </c>
      <c r="T15" s="153">
        <v>5</v>
      </c>
    </row>
    <row r="16" spans="1:21" ht="15.75" customHeight="1" x14ac:dyDescent="0.2">
      <c r="A16" s="178">
        <v>44837.798756701392</v>
      </c>
      <c r="B16" s="153" t="s">
        <v>206</v>
      </c>
      <c r="C16" s="153" t="s">
        <v>20</v>
      </c>
      <c r="D16" s="153" t="s">
        <v>26</v>
      </c>
      <c r="E16" s="153" t="s">
        <v>28</v>
      </c>
      <c r="F16" s="153" t="s">
        <v>27</v>
      </c>
      <c r="G16" s="153" t="s">
        <v>128</v>
      </c>
      <c r="H16" s="153" t="s">
        <v>23</v>
      </c>
      <c r="I16" s="153">
        <v>4</v>
      </c>
      <c r="J16" s="153">
        <v>4</v>
      </c>
      <c r="K16" s="153">
        <v>4</v>
      </c>
      <c r="L16" s="153">
        <v>4</v>
      </c>
      <c r="M16" s="153">
        <v>4</v>
      </c>
      <c r="N16" s="153">
        <v>4</v>
      </c>
      <c r="O16" s="153">
        <v>4</v>
      </c>
      <c r="P16" s="153">
        <v>4</v>
      </c>
      <c r="Q16" s="153">
        <v>3</v>
      </c>
      <c r="R16" s="153">
        <v>4</v>
      </c>
      <c r="S16" s="153">
        <v>5</v>
      </c>
      <c r="T16" s="153">
        <v>4</v>
      </c>
    </row>
    <row r="17" spans="1:21" ht="15.75" customHeight="1" x14ac:dyDescent="0.2">
      <c r="A17" s="178">
        <v>44837.79896461805</v>
      </c>
      <c r="B17" s="153" t="s">
        <v>207</v>
      </c>
      <c r="C17" s="153" t="s">
        <v>25</v>
      </c>
      <c r="D17" s="153" t="s">
        <v>24</v>
      </c>
      <c r="E17" s="153" t="s">
        <v>28</v>
      </c>
      <c r="F17" s="153" t="s">
        <v>27</v>
      </c>
      <c r="G17" s="153" t="s">
        <v>128</v>
      </c>
      <c r="H17" s="153" t="s">
        <v>23</v>
      </c>
      <c r="I17" s="153">
        <v>5</v>
      </c>
      <c r="J17" s="153">
        <v>5</v>
      </c>
      <c r="K17" s="153">
        <v>5</v>
      </c>
      <c r="L17" s="153">
        <v>5</v>
      </c>
      <c r="M17" s="153">
        <v>5</v>
      </c>
      <c r="N17" s="153">
        <v>5</v>
      </c>
      <c r="O17" s="153">
        <v>5</v>
      </c>
      <c r="P17" s="153">
        <v>5</v>
      </c>
      <c r="Q17" s="153">
        <v>5</v>
      </c>
      <c r="R17" s="153">
        <v>3</v>
      </c>
      <c r="S17" s="153">
        <v>5</v>
      </c>
      <c r="T17" s="153">
        <v>5</v>
      </c>
      <c r="U17" s="153" t="s">
        <v>332</v>
      </c>
    </row>
    <row r="18" spans="1:21" ht="15.75" customHeight="1" x14ac:dyDescent="0.2">
      <c r="A18" s="178">
        <v>44837.799609502312</v>
      </c>
      <c r="B18" s="153" t="s">
        <v>208</v>
      </c>
      <c r="C18" s="153" t="s">
        <v>25</v>
      </c>
      <c r="D18" s="153" t="s">
        <v>21</v>
      </c>
      <c r="E18" s="153" t="s">
        <v>28</v>
      </c>
      <c r="F18" s="153" t="s">
        <v>27</v>
      </c>
      <c r="G18" s="153" t="s">
        <v>128</v>
      </c>
      <c r="H18" s="153" t="s">
        <v>23</v>
      </c>
      <c r="I18" s="153">
        <v>5</v>
      </c>
      <c r="J18" s="153">
        <v>5</v>
      </c>
      <c r="K18" s="153">
        <v>5</v>
      </c>
      <c r="L18" s="153">
        <v>5</v>
      </c>
      <c r="M18" s="153">
        <v>5</v>
      </c>
      <c r="N18" s="153">
        <v>5</v>
      </c>
      <c r="O18" s="153">
        <v>5</v>
      </c>
      <c r="P18" s="153">
        <v>5</v>
      </c>
      <c r="Q18" s="153">
        <v>5</v>
      </c>
      <c r="R18" s="153">
        <v>3</v>
      </c>
      <c r="S18" s="153">
        <v>4</v>
      </c>
      <c r="T18" s="153">
        <v>5</v>
      </c>
    </row>
    <row r="19" spans="1:21" ht="15.75" customHeight="1" x14ac:dyDescent="0.2">
      <c r="A19" s="178">
        <v>44837.79970087963</v>
      </c>
      <c r="B19" s="153" t="s">
        <v>211</v>
      </c>
      <c r="C19" s="153" t="s">
        <v>25</v>
      </c>
      <c r="D19" s="153" t="s">
        <v>24</v>
      </c>
      <c r="E19" s="153" t="s">
        <v>28</v>
      </c>
      <c r="F19" s="153" t="s">
        <v>27</v>
      </c>
      <c r="G19" s="153" t="s">
        <v>128</v>
      </c>
      <c r="H19" s="153" t="s">
        <v>23</v>
      </c>
      <c r="I19" s="153">
        <v>4</v>
      </c>
      <c r="J19" s="153">
        <v>5</v>
      </c>
      <c r="K19" s="153">
        <v>5</v>
      </c>
      <c r="L19" s="153">
        <v>5</v>
      </c>
      <c r="M19" s="153">
        <v>5</v>
      </c>
      <c r="N19" s="153">
        <v>5</v>
      </c>
      <c r="O19" s="153">
        <v>5</v>
      </c>
      <c r="P19" s="153">
        <v>5</v>
      </c>
      <c r="Q19" s="153">
        <v>5</v>
      </c>
      <c r="R19" s="153">
        <v>3</v>
      </c>
      <c r="S19" s="153">
        <v>5</v>
      </c>
      <c r="T19" s="153">
        <v>5</v>
      </c>
      <c r="U19" s="153" t="s">
        <v>31</v>
      </c>
    </row>
    <row r="20" spans="1:21" ht="15.75" customHeight="1" x14ac:dyDescent="0.2">
      <c r="A20" s="178">
        <v>44837.799777164357</v>
      </c>
      <c r="B20" s="153" t="s">
        <v>212</v>
      </c>
      <c r="C20" s="153" t="s">
        <v>25</v>
      </c>
      <c r="D20" s="153" t="s">
        <v>24</v>
      </c>
      <c r="E20" s="153" t="s">
        <v>28</v>
      </c>
      <c r="F20" s="153" t="s">
        <v>27</v>
      </c>
      <c r="G20" s="153" t="s">
        <v>128</v>
      </c>
      <c r="H20" s="153" t="s">
        <v>23</v>
      </c>
      <c r="I20" s="153">
        <v>5</v>
      </c>
      <c r="J20" s="153">
        <v>5</v>
      </c>
      <c r="K20" s="153">
        <v>5</v>
      </c>
      <c r="L20" s="153">
        <v>5</v>
      </c>
      <c r="M20" s="153">
        <v>5</v>
      </c>
      <c r="N20" s="153">
        <v>5</v>
      </c>
      <c r="O20" s="153">
        <v>5</v>
      </c>
      <c r="P20" s="153">
        <v>5</v>
      </c>
      <c r="Q20" s="153">
        <v>5</v>
      </c>
      <c r="R20" s="153">
        <v>5</v>
      </c>
      <c r="S20" s="153">
        <v>5</v>
      </c>
      <c r="T20" s="153">
        <v>5</v>
      </c>
    </row>
    <row r="21" spans="1:21" ht="15.75" customHeight="1" x14ac:dyDescent="0.2">
      <c r="A21" s="178">
        <v>44837.799822233792</v>
      </c>
      <c r="B21" s="153" t="s">
        <v>204</v>
      </c>
      <c r="C21" s="153" t="s">
        <v>25</v>
      </c>
      <c r="D21" s="153" t="s">
        <v>21</v>
      </c>
      <c r="E21" s="153" t="s">
        <v>22</v>
      </c>
      <c r="F21" s="153" t="s">
        <v>27</v>
      </c>
      <c r="G21" s="153" t="s">
        <v>128</v>
      </c>
      <c r="H21" s="153" t="s">
        <v>23</v>
      </c>
      <c r="I21" s="153">
        <v>5</v>
      </c>
      <c r="J21" s="153">
        <v>5</v>
      </c>
      <c r="K21" s="153">
        <v>5</v>
      </c>
      <c r="L21" s="153">
        <v>5</v>
      </c>
      <c r="M21" s="153">
        <v>5</v>
      </c>
      <c r="N21" s="153">
        <v>5</v>
      </c>
      <c r="O21" s="153">
        <v>5</v>
      </c>
      <c r="P21" s="153">
        <v>5</v>
      </c>
      <c r="Q21" s="153">
        <v>5</v>
      </c>
      <c r="R21" s="153">
        <v>5</v>
      </c>
      <c r="S21" s="153">
        <v>5</v>
      </c>
      <c r="T21" s="153">
        <v>5</v>
      </c>
    </row>
    <row r="22" spans="1:21" s="181" customFormat="1" ht="15.75" customHeight="1" x14ac:dyDescent="0.2">
      <c r="A22" s="179">
        <v>44837.80038803241</v>
      </c>
      <c r="B22" s="180" t="s">
        <v>213</v>
      </c>
      <c r="C22" s="180" t="s">
        <v>20</v>
      </c>
      <c r="D22" s="180" t="s">
        <v>24</v>
      </c>
      <c r="E22" s="180" t="s">
        <v>22</v>
      </c>
      <c r="F22" s="153" t="s">
        <v>27</v>
      </c>
      <c r="G22" s="153" t="s">
        <v>128</v>
      </c>
      <c r="H22" s="180" t="s">
        <v>23</v>
      </c>
      <c r="I22" s="180">
        <v>5</v>
      </c>
      <c r="J22" s="180">
        <v>5</v>
      </c>
      <c r="K22" s="180">
        <v>5</v>
      </c>
      <c r="L22" s="180">
        <v>5</v>
      </c>
      <c r="M22" s="180">
        <v>5</v>
      </c>
      <c r="N22" s="180">
        <v>5</v>
      </c>
      <c r="O22" s="180">
        <v>5</v>
      </c>
      <c r="P22" s="180">
        <v>5</v>
      </c>
      <c r="Q22" s="180">
        <v>5</v>
      </c>
      <c r="R22" s="180">
        <v>5</v>
      </c>
      <c r="S22" s="180">
        <v>5</v>
      </c>
      <c r="T22" s="180">
        <v>5</v>
      </c>
      <c r="U22" s="180" t="s">
        <v>333</v>
      </c>
    </row>
    <row r="23" spans="1:21" ht="15.75" customHeight="1" x14ac:dyDescent="0.2">
      <c r="A23" s="178">
        <v>44837.800853449073</v>
      </c>
      <c r="B23" s="153" t="s">
        <v>215</v>
      </c>
      <c r="C23" s="153" t="s">
        <v>20</v>
      </c>
      <c r="D23" s="153" t="s">
        <v>26</v>
      </c>
      <c r="E23" s="153" t="s">
        <v>28</v>
      </c>
      <c r="F23" s="153" t="s">
        <v>27</v>
      </c>
      <c r="G23" s="153" t="s">
        <v>128</v>
      </c>
      <c r="H23" s="153" t="s">
        <v>23</v>
      </c>
      <c r="I23" s="153">
        <v>5</v>
      </c>
      <c r="J23" s="153">
        <v>5</v>
      </c>
      <c r="K23" s="153">
        <v>5</v>
      </c>
      <c r="L23" s="153">
        <v>5</v>
      </c>
      <c r="M23" s="153">
        <v>5</v>
      </c>
      <c r="N23" s="153">
        <v>5</v>
      </c>
      <c r="O23" s="153">
        <v>5</v>
      </c>
      <c r="P23" s="153">
        <v>5</v>
      </c>
      <c r="Q23" s="153">
        <v>5</v>
      </c>
      <c r="R23" s="153">
        <v>5</v>
      </c>
      <c r="S23" s="153">
        <v>5</v>
      </c>
      <c r="T23" s="153">
        <v>5</v>
      </c>
    </row>
    <row r="24" spans="1:21" ht="15.75" customHeight="1" x14ac:dyDescent="0.2">
      <c r="A24" s="178">
        <v>44837.801687314815</v>
      </c>
      <c r="B24" s="153" t="s">
        <v>218</v>
      </c>
      <c r="C24" s="153" t="s">
        <v>25</v>
      </c>
      <c r="D24" s="153" t="s">
        <v>26</v>
      </c>
      <c r="E24" s="153" t="s">
        <v>28</v>
      </c>
      <c r="F24" s="153" t="s">
        <v>27</v>
      </c>
      <c r="G24" s="153" t="s">
        <v>128</v>
      </c>
      <c r="H24" s="153" t="s">
        <v>23</v>
      </c>
      <c r="I24" s="153">
        <v>4</v>
      </c>
      <c r="J24" s="153">
        <v>5</v>
      </c>
      <c r="K24" s="153">
        <v>5</v>
      </c>
      <c r="L24" s="153">
        <v>5</v>
      </c>
      <c r="M24" s="153">
        <v>5</v>
      </c>
      <c r="N24" s="153">
        <v>5</v>
      </c>
      <c r="O24" s="153">
        <v>4</v>
      </c>
      <c r="P24" s="153">
        <v>4</v>
      </c>
      <c r="Q24" s="153">
        <v>5</v>
      </c>
      <c r="R24" s="153">
        <v>2</v>
      </c>
      <c r="S24" s="153">
        <v>4</v>
      </c>
      <c r="T24" s="153">
        <v>4</v>
      </c>
      <c r="U24" s="153" t="s">
        <v>31</v>
      </c>
    </row>
    <row r="25" spans="1:21" ht="15.75" customHeight="1" x14ac:dyDescent="0.2">
      <c r="A25" s="178">
        <v>44837.804382141199</v>
      </c>
      <c r="B25" s="153" t="s">
        <v>228</v>
      </c>
      <c r="C25" s="153" t="s">
        <v>25</v>
      </c>
      <c r="D25" s="153" t="s">
        <v>24</v>
      </c>
      <c r="E25" s="153" t="s">
        <v>28</v>
      </c>
      <c r="F25" s="153" t="s">
        <v>27</v>
      </c>
      <c r="G25" s="153" t="s">
        <v>128</v>
      </c>
      <c r="H25" s="153" t="s">
        <v>23</v>
      </c>
      <c r="I25" s="153">
        <v>5</v>
      </c>
      <c r="J25" s="153">
        <v>5</v>
      </c>
      <c r="K25" s="153">
        <v>5</v>
      </c>
      <c r="L25" s="153">
        <v>5</v>
      </c>
      <c r="M25" s="153">
        <v>5</v>
      </c>
      <c r="N25" s="153">
        <v>5</v>
      </c>
      <c r="O25" s="153">
        <v>5</v>
      </c>
      <c r="P25" s="153">
        <v>5</v>
      </c>
      <c r="Q25" s="153">
        <v>5</v>
      </c>
      <c r="R25" s="153">
        <v>5</v>
      </c>
      <c r="S25" s="153">
        <v>5</v>
      </c>
      <c r="T25" s="153">
        <v>5</v>
      </c>
      <c r="U25" s="153" t="s">
        <v>335</v>
      </c>
    </row>
    <row r="26" spans="1:21" ht="15.75" customHeight="1" x14ac:dyDescent="0.2">
      <c r="A26" s="178">
        <v>44837.805009374999</v>
      </c>
      <c r="B26" s="153" t="s">
        <v>230</v>
      </c>
      <c r="C26" s="153" t="s">
        <v>20</v>
      </c>
      <c r="D26" s="153" t="s">
        <v>24</v>
      </c>
      <c r="E26" s="153" t="s">
        <v>28</v>
      </c>
      <c r="F26" s="153" t="s">
        <v>27</v>
      </c>
      <c r="G26" s="153" t="s">
        <v>128</v>
      </c>
      <c r="H26" s="153" t="s">
        <v>23</v>
      </c>
      <c r="I26" s="153">
        <v>5</v>
      </c>
      <c r="J26" s="153">
        <v>5</v>
      </c>
      <c r="K26" s="153">
        <v>5</v>
      </c>
      <c r="L26" s="153">
        <v>5</v>
      </c>
      <c r="M26" s="153">
        <v>5</v>
      </c>
      <c r="N26" s="153">
        <v>5</v>
      </c>
      <c r="O26" s="153">
        <v>5</v>
      </c>
      <c r="P26" s="153">
        <v>5</v>
      </c>
      <c r="Q26" s="153">
        <v>5</v>
      </c>
      <c r="R26" s="153">
        <v>5</v>
      </c>
      <c r="S26" s="153">
        <v>5</v>
      </c>
      <c r="T26" s="153">
        <v>5</v>
      </c>
      <c r="U26" s="153" t="s">
        <v>231</v>
      </c>
    </row>
    <row r="27" spans="1:21" ht="15.75" customHeight="1" x14ac:dyDescent="0.2">
      <c r="A27" s="178">
        <v>44837.805731168977</v>
      </c>
      <c r="B27" s="153" t="s">
        <v>233</v>
      </c>
      <c r="C27" s="153" t="s">
        <v>25</v>
      </c>
      <c r="D27" s="153" t="s">
        <v>24</v>
      </c>
      <c r="E27" s="153" t="s">
        <v>28</v>
      </c>
      <c r="F27" s="153" t="s">
        <v>27</v>
      </c>
      <c r="G27" s="153" t="s">
        <v>128</v>
      </c>
      <c r="H27" s="153" t="s">
        <v>23</v>
      </c>
      <c r="I27" s="153">
        <v>5</v>
      </c>
      <c r="J27" s="153">
        <v>5</v>
      </c>
      <c r="K27" s="153">
        <v>5</v>
      </c>
      <c r="L27" s="153">
        <v>5</v>
      </c>
      <c r="M27" s="153">
        <v>5</v>
      </c>
      <c r="N27" s="153">
        <v>5</v>
      </c>
      <c r="O27" s="153">
        <v>5</v>
      </c>
      <c r="P27" s="153">
        <v>5</v>
      </c>
      <c r="Q27" s="153">
        <v>5</v>
      </c>
      <c r="R27" s="153">
        <v>2</v>
      </c>
      <c r="S27" s="153">
        <v>4</v>
      </c>
      <c r="T27" s="153">
        <v>4</v>
      </c>
    </row>
    <row r="28" spans="1:21" ht="15.75" customHeight="1" x14ac:dyDescent="0.2">
      <c r="A28" s="178">
        <v>44837.80623962963</v>
      </c>
      <c r="B28" s="153" t="s">
        <v>236</v>
      </c>
      <c r="C28" s="153" t="s">
        <v>25</v>
      </c>
      <c r="D28" s="153" t="s">
        <v>26</v>
      </c>
      <c r="E28" s="153" t="s">
        <v>28</v>
      </c>
      <c r="F28" s="153" t="s">
        <v>27</v>
      </c>
      <c r="G28" s="153" t="s">
        <v>128</v>
      </c>
      <c r="H28" s="153" t="s">
        <v>23</v>
      </c>
      <c r="I28" s="153">
        <v>5</v>
      </c>
      <c r="J28" s="153">
        <v>5</v>
      </c>
      <c r="K28" s="153">
        <v>5</v>
      </c>
      <c r="L28" s="153">
        <v>5</v>
      </c>
      <c r="M28" s="153">
        <v>4</v>
      </c>
      <c r="N28" s="153">
        <v>4</v>
      </c>
      <c r="O28" s="153">
        <v>5</v>
      </c>
      <c r="P28" s="153">
        <v>5</v>
      </c>
      <c r="Q28" s="153">
        <v>5</v>
      </c>
      <c r="R28" s="153">
        <v>2</v>
      </c>
      <c r="S28" s="153">
        <v>4</v>
      </c>
      <c r="T28" s="153">
        <v>4</v>
      </c>
    </row>
    <row r="29" spans="1:21" ht="15.75" customHeight="1" x14ac:dyDescent="0.2">
      <c r="A29" s="178">
        <v>44837.806389745369</v>
      </c>
      <c r="B29" s="153" t="s">
        <v>237</v>
      </c>
      <c r="C29" s="153" t="s">
        <v>25</v>
      </c>
      <c r="D29" s="153" t="s">
        <v>26</v>
      </c>
      <c r="E29" s="153" t="s">
        <v>28</v>
      </c>
      <c r="F29" s="153" t="s">
        <v>27</v>
      </c>
      <c r="G29" s="153" t="s">
        <v>128</v>
      </c>
      <c r="H29" s="153" t="s">
        <v>23</v>
      </c>
      <c r="I29" s="153">
        <v>5</v>
      </c>
      <c r="J29" s="153">
        <v>5</v>
      </c>
      <c r="K29" s="153">
        <v>5</v>
      </c>
      <c r="L29" s="153">
        <v>5</v>
      </c>
      <c r="M29" s="153">
        <v>5</v>
      </c>
      <c r="N29" s="153">
        <v>5</v>
      </c>
      <c r="O29" s="153">
        <v>5</v>
      </c>
      <c r="P29" s="153">
        <v>5</v>
      </c>
      <c r="Q29" s="153">
        <v>5</v>
      </c>
      <c r="R29" s="153">
        <v>5</v>
      </c>
      <c r="S29" s="153">
        <v>5</v>
      </c>
      <c r="T29" s="153">
        <v>5</v>
      </c>
    </row>
    <row r="30" spans="1:21" ht="15.75" customHeight="1" x14ac:dyDescent="0.2">
      <c r="A30" s="178">
        <v>44837.806444803238</v>
      </c>
      <c r="B30" s="153" t="s">
        <v>238</v>
      </c>
      <c r="C30" s="153" t="s">
        <v>25</v>
      </c>
      <c r="D30" s="153" t="s">
        <v>26</v>
      </c>
      <c r="E30" s="153" t="s">
        <v>28</v>
      </c>
      <c r="F30" s="153" t="s">
        <v>27</v>
      </c>
      <c r="G30" s="153" t="s">
        <v>128</v>
      </c>
      <c r="H30" s="153" t="s">
        <v>23</v>
      </c>
      <c r="I30" s="153">
        <v>5</v>
      </c>
      <c r="J30" s="153">
        <v>4</v>
      </c>
      <c r="K30" s="153">
        <v>5</v>
      </c>
      <c r="L30" s="153">
        <v>5</v>
      </c>
      <c r="M30" s="153">
        <v>5</v>
      </c>
      <c r="N30" s="153">
        <v>5</v>
      </c>
      <c r="O30" s="153">
        <v>4</v>
      </c>
      <c r="P30" s="153">
        <v>4</v>
      </c>
      <c r="Q30" s="153">
        <v>5</v>
      </c>
      <c r="R30" s="153">
        <v>3</v>
      </c>
      <c r="S30" s="153">
        <v>4</v>
      </c>
      <c r="T30" s="153">
        <v>5</v>
      </c>
      <c r="U30" s="153" t="s">
        <v>31</v>
      </c>
    </row>
    <row r="31" spans="1:21" ht="15.75" customHeight="1" x14ac:dyDescent="0.2">
      <c r="A31" s="178">
        <v>44837.806751643519</v>
      </c>
      <c r="B31" s="153" t="s">
        <v>239</v>
      </c>
      <c r="C31" s="153" t="s">
        <v>25</v>
      </c>
      <c r="D31" s="153" t="s">
        <v>24</v>
      </c>
      <c r="E31" s="153" t="s">
        <v>28</v>
      </c>
      <c r="F31" s="153" t="s">
        <v>27</v>
      </c>
      <c r="G31" s="153" t="s">
        <v>128</v>
      </c>
      <c r="H31" s="153" t="s">
        <v>23</v>
      </c>
      <c r="I31" s="153">
        <v>5</v>
      </c>
      <c r="J31" s="153">
        <v>5</v>
      </c>
      <c r="K31" s="153">
        <v>5</v>
      </c>
      <c r="L31" s="153">
        <v>5</v>
      </c>
      <c r="M31" s="153">
        <v>5</v>
      </c>
      <c r="N31" s="153">
        <v>5</v>
      </c>
      <c r="O31" s="153">
        <v>5</v>
      </c>
      <c r="P31" s="153">
        <v>5</v>
      </c>
      <c r="Q31" s="153">
        <v>5</v>
      </c>
      <c r="R31" s="153">
        <v>3</v>
      </c>
      <c r="S31" s="153">
        <v>4</v>
      </c>
      <c r="T31" s="153">
        <v>4</v>
      </c>
    </row>
    <row r="32" spans="1:21" ht="15.75" customHeight="1" x14ac:dyDescent="0.2">
      <c r="A32" s="178">
        <v>44837.807062974534</v>
      </c>
      <c r="B32" s="153" t="s">
        <v>240</v>
      </c>
      <c r="C32" s="153" t="s">
        <v>25</v>
      </c>
      <c r="D32" s="153" t="s">
        <v>24</v>
      </c>
      <c r="E32" s="153" t="s">
        <v>28</v>
      </c>
      <c r="F32" s="153" t="s">
        <v>27</v>
      </c>
      <c r="G32" s="153" t="s">
        <v>128</v>
      </c>
      <c r="H32" s="153" t="s">
        <v>23</v>
      </c>
      <c r="I32" s="153">
        <v>5</v>
      </c>
      <c r="J32" s="153">
        <v>5</v>
      </c>
      <c r="K32" s="153">
        <v>5</v>
      </c>
      <c r="L32" s="153">
        <v>5</v>
      </c>
      <c r="M32" s="153">
        <v>5</v>
      </c>
      <c r="N32" s="153">
        <v>5</v>
      </c>
      <c r="O32" s="153">
        <v>5</v>
      </c>
      <c r="P32" s="153">
        <v>5</v>
      </c>
      <c r="Q32" s="153">
        <v>5</v>
      </c>
      <c r="R32" s="153">
        <v>5</v>
      </c>
      <c r="S32" s="153">
        <v>5</v>
      </c>
      <c r="T32" s="153">
        <v>5</v>
      </c>
      <c r="U32" s="153" t="s">
        <v>31</v>
      </c>
    </row>
    <row r="33" spans="1:21" ht="15.75" customHeight="1" x14ac:dyDescent="0.2">
      <c r="A33" s="178">
        <v>44837.808139942128</v>
      </c>
      <c r="B33" s="153" t="s">
        <v>243</v>
      </c>
      <c r="C33" s="153" t="s">
        <v>20</v>
      </c>
      <c r="D33" s="153" t="s">
        <v>26</v>
      </c>
      <c r="E33" s="153" t="s">
        <v>28</v>
      </c>
      <c r="F33" s="153" t="s">
        <v>101</v>
      </c>
      <c r="G33" s="153" t="s">
        <v>130</v>
      </c>
      <c r="H33" s="153" t="s">
        <v>23</v>
      </c>
      <c r="I33" s="153">
        <v>4</v>
      </c>
      <c r="J33" s="153">
        <v>4</v>
      </c>
      <c r="K33" s="153">
        <v>4</v>
      </c>
      <c r="L33" s="153">
        <v>4</v>
      </c>
      <c r="M33" s="153">
        <v>4</v>
      </c>
      <c r="N33" s="153">
        <v>4</v>
      </c>
      <c r="O33" s="153">
        <v>4</v>
      </c>
      <c r="P33" s="153">
        <v>4</v>
      </c>
      <c r="Q33" s="153">
        <v>4</v>
      </c>
      <c r="R33" s="153">
        <v>4</v>
      </c>
      <c r="S33" s="153">
        <v>4</v>
      </c>
      <c r="T33" s="153">
        <v>4</v>
      </c>
      <c r="U33" s="153" t="s">
        <v>31</v>
      </c>
    </row>
    <row r="34" spans="1:21" ht="15.75" customHeight="1" x14ac:dyDescent="0.2">
      <c r="A34" s="178">
        <v>44837.808485682872</v>
      </c>
      <c r="B34" s="153" t="s">
        <v>244</v>
      </c>
      <c r="C34" s="153" t="s">
        <v>20</v>
      </c>
      <c r="D34" s="153" t="s">
        <v>21</v>
      </c>
      <c r="E34" s="153" t="s">
        <v>28</v>
      </c>
      <c r="F34" s="153" t="s">
        <v>346</v>
      </c>
      <c r="G34" s="153" t="s">
        <v>346</v>
      </c>
      <c r="H34" s="153" t="s">
        <v>23</v>
      </c>
      <c r="I34" s="153">
        <v>5</v>
      </c>
      <c r="J34" s="153">
        <v>5</v>
      </c>
      <c r="K34" s="153">
        <v>5</v>
      </c>
      <c r="L34" s="153">
        <v>4</v>
      </c>
      <c r="M34" s="153">
        <v>4</v>
      </c>
      <c r="N34" s="153">
        <v>4</v>
      </c>
      <c r="O34" s="153">
        <v>5</v>
      </c>
      <c r="P34" s="153">
        <v>5</v>
      </c>
      <c r="Q34" s="153">
        <v>5</v>
      </c>
      <c r="R34" s="153">
        <v>5</v>
      </c>
      <c r="S34" s="153">
        <v>5</v>
      </c>
      <c r="T34" s="153">
        <v>5</v>
      </c>
      <c r="U34" s="153" t="s">
        <v>245</v>
      </c>
    </row>
    <row r="35" spans="1:21" ht="15.75" customHeight="1" x14ac:dyDescent="0.2">
      <c r="A35" s="178">
        <v>44837.808818587961</v>
      </c>
      <c r="B35" s="153" t="s">
        <v>246</v>
      </c>
      <c r="C35" s="153" t="s">
        <v>20</v>
      </c>
      <c r="D35" s="153" t="s">
        <v>24</v>
      </c>
      <c r="E35" s="153" t="s">
        <v>22</v>
      </c>
      <c r="F35" s="153" t="s">
        <v>114</v>
      </c>
      <c r="G35" s="153" t="s">
        <v>259</v>
      </c>
      <c r="H35" s="153" t="s">
        <v>23</v>
      </c>
      <c r="I35" s="153">
        <v>5</v>
      </c>
      <c r="J35" s="153">
        <v>5</v>
      </c>
      <c r="K35" s="153">
        <v>5</v>
      </c>
      <c r="L35" s="153">
        <v>5</v>
      </c>
      <c r="M35" s="153">
        <v>5</v>
      </c>
      <c r="N35" s="153">
        <v>5</v>
      </c>
      <c r="O35" s="153">
        <v>5</v>
      </c>
      <c r="P35" s="153">
        <v>5</v>
      </c>
      <c r="Q35" s="153">
        <v>5</v>
      </c>
      <c r="R35" s="153">
        <v>5</v>
      </c>
      <c r="S35" s="153">
        <v>5</v>
      </c>
      <c r="T35" s="153">
        <v>5</v>
      </c>
    </row>
    <row r="36" spans="1:21" ht="15.75" customHeight="1" x14ac:dyDescent="0.2">
      <c r="A36" s="178">
        <v>44837.809002256945</v>
      </c>
      <c r="B36" s="153" t="s">
        <v>249</v>
      </c>
      <c r="C36" s="153" t="s">
        <v>25</v>
      </c>
      <c r="D36" s="153" t="s">
        <v>26</v>
      </c>
      <c r="E36" s="153" t="s">
        <v>28</v>
      </c>
      <c r="F36" s="153" t="s">
        <v>27</v>
      </c>
      <c r="G36" s="153" t="s">
        <v>128</v>
      </c>
      <c r="H36" s="153" t="s">
        <v>23</v>
      </c>
      <c r="I36" s="153">
        <v>5</v>
      </c>
      <c r="J36" s="153">
        <v>4</v>
      </c>
      <c r="K36" s="153">
        <v>4</v>
      </c>
      <c r="L36" s="153">
        <v>5</v>
      </c>
      <c r="M36" s="153">
        <v>4</v>
      </c>
      <c r="N36" s="153">
        <v>5</v>
      </c>
      <c r="O36" s="153">
        <v>5</v>
      </c>
      <c r="P36" s="153">
        <v>5</v>
      </c>
      <c r="Q36" s="153">
        <v>5</v>
      </c>
      <c r="R36" s="153">
        <v>3</v>
      </c>
      <c r="S36" s="153">
        <v>4</v>
      </c>
      <c r="T36" s="153">
        <v>4</v>
      </c>
      <c r="U36" s="153" t="s">
        <v>31</v>
      </c>
    </row>
    <row r="37" spans="1:21" ht="15.75" customHeight="1" x14ac:dyDescent="0.2">
      <c r="A37" s="178">
        <v>44837.809415324075</v>
      </c>
      <c r="B37" s="153" t="s">
        <v>251</v>
      </c>
      <c r="C37" s="153" t="s">
        <v>25</v>
      </c>
      <c r="D37" s="153" t="s">
        <v>24</v>
      </c>
      <c r="E37" s="153" t="s">
        <v>22</v>
      </c>
      <c r="F37" s="153" t="s">
        <v>27</v>
      </c>
      <c r="G37" s="153" t="s">
        <v>99</v>
      </c>
      <c r="H37" s="153" t="s">
        <v>23</v>
      </c>
      <c r="I37" s="153">
        <v>5</v>
      </c>
      <c r="J37" s="153">
        <v>5</v>
      </c>
      <c r="K37" s="153">
        <v>5</v>
      </c>
      <c r="L37" s="153">
        <v>5</v>
      </c>
      <c r="M37" s="153">
        <v>5</v>
      </c>
      <c r="N37" s="153">
        <v>5</v>
      </c>
      <c r="O37" s="153">
        <v>5</v>
      </c>
      <c r="P37" s="153">
        <v>5</v>
      </c>
      <c r="Q37" s="153">
        <v>5</v>
      </c>
      <c r="R37" s="153">
        <v>3</v>
      </c>
      <c r="S37" s="153">
        <v>5</v>
      </c>
      <c r="T37" s="153">
        <v>5</v>
      </c>
      <c r="U37" s="153" t="s">
        <v>31</v>
      </c>
    </row>
    <row r="38" spans="1:21" ht="15.75" customHeight="1" x14ac:dyDescent="0.2">
      <c r="A38" s="178">
        <v>44837.809528078702</v>
      </c>
      <c r="B38" s="153" t="s">
        <v>252</v>
      </c>
      <c r="C38" s="153" t="s">
        <v>20</v>
      </c>
      <c r="D38" s="153" t="s">
        <v>26</v>
      </c>
      <c r="E38" s="153" t="s">
        <v>28</v>
      </c>
      <c r="F38" s="153" t="s">
        <v>27</v>
      </c>
      <c r="G38" s="153" t="s">
        <v>128</v>
      </c>
      <c r="H38" s="153" t="s">
        <v>23</v>
      </c>
      <c r="I38" s="153">
        <v>4</v>
      </c>
      <c r="J38" s="153">
        <v>4</v>
      </c>
      <c r="K38" s="153">
        <v>4</v>
      </c>
      <c r="L38" s="153">
        <v>4</v>
      </c>
      <c r="M38" s="153">
        <v>3</v>
      </c>
      <c r="N38" s="153">
        <v>4</v>
      </c>
      <c r="O38" s="153">
        <v>4</v>
      </c>
      <c r="P38" s="153">
        <v>4</v>
      </c>
      <c r="Q38" s="153">
        <v>4</v>
      </c>
      <c r="R38" s="153">
        <v>3</v>
      </c>
      <c r="S38" s="153">
        <v>4</v>
      </c>
      <c r="T38" s="153">
        <v>4</v>
      </c>
      <c r="U38" s="153" t="s">
        <v>31</v>
      </c>
    </row>
    <row r="39" spans="1:21" ht="15.75" customHeight="1" x14ac:dyDescent="0.2">
      <c r="A39" s="178">
        <v>44837.809733634262</v>
      </c>
      <c r="B39" s="153" t="s">
        <v>254</v>
      </c>
      <c r="C39" s="153" t="s">
        <v>25</v>
      </c>
      <c r="D39" s="153" t="s">
        <v>24</v>
      </c>
      <c r="E39" s="153" t="s">
        <v>22</v>
      </c>
      <c r="F39" s="153" t="s">
        <v>27</v>
      </c>
      <c r="G39" s="153" t="s">
        <v>128</v>
      </c>
      <c r="H39" s="153" t="s">
        <v>23</v>
      </c>
      <c r="I39" s="153">
        <v>5</v>
      </c>
      <c r="J39" s="153">
        <v>5</v>
      </c>
      <c r="K39" s="153">
        <v>5</v>
      </c>
      <c r="L39" s="153">
        <v>5</v>
      </c>
      <c r="M39" s="153">
        <v>5</v>
      </c>
      <c r="N39" s="153">
        <v>5</v>
      </c>
      <c r="O39" s="153">
        <v>5</v>
      </c>
      <c r="P39" s="153">
        <v>5</v>
      </c>
      <c r="Q39" s="153">
        <v>5</v>
      </c>
      <c r="R39" s="153">
        <v>2</v>
      </c>
      <c r="S39" s="153">
        <v>5</v>
      </c>
      <c r="T39" s="153">
        <v>4</v>
      </c>
    </row>
    <row r="40" spans="1:21" ht="15.75" customHeight="1" x14ac:dyDescent="0.2">
      <c r="A40" s="178">
        <v>44837.810183159723</v>
      </c>
      <c r="B40" s="153" t="s">
        <v>255</v>
      </c>
      <c r="C40" s="153" t="s">
        <v>25</v>
      </c>
      <c r="D40" s="153" t="s">
        <v>21</v>
      </c>
      <c r="E40" s="153" t="s">
        <v>22</v>
      </c>
      <c r="F40" s="153" t="s">
        <v>27</v>
      </c>
      <c r="G40" s="153" t="s">
        <v>128</v>
      </c>
      <c r="H40" s="153" t="s">
        <v>23</v>
      </c>
      <c r="I40" s="153">
        <v>4</v>
      </c>
      <c r="J40" s="153">
        <v>4</v>
      </c>
      <c r="K40" s="153">
        <v>4</v>
      </c>
      <c r="L40" s="153">
        <v>3</v>
      </c>
      <c r="M40" s="153">
        <v>3</v>
      </c>
      <c r="N40" s="153">
        <v>3</v>
      </c>
      <c r="O40" s="153">
        <v>4</v>
      </c>
      <c r="P40" s="153">
        <v>4</v>
      </c>
      <c r="Q40" s="153">
        <v>4</v>
      </c>
      <c r="R40" s="153">
        <v>4</v>
      </c>
      <c r="S40" s="153">
        <v>4</v>
      </c>
      <c r="T40" s="153">
        <v>4</v>
      </c>
    </row>
    <row r="41" spans="1:21" ht="15.75" customHeight="1" x14ac:dyDescent="0.2">
      <c r="A41" s="178">
        <v>44837.811003541668</v>
      </c>
      <c r="B41" s="153" t="s">
        <v>257</v>
      </c>
      <c r="C41" s="153" t="s">
        <v>20</v>
      </c>
      <c r="D41" s="153" t="s">
        <v>24</v>
      </c>
      <c r="E41" s="153" t="s">
        <v>28</v>
      </c>
      <c r="F41" s="153" t="s">
        <v>27</v>
      </c>
      <c r="G41" s="153" t="s">
        <v>128</v>
      </c>
      <c r="H41" s="153" t="s">
        <v>23</v>
      </c>
      <c r="I41" s="153">
        <v>5</v>
      </c>
      <c r="J41" s="153">
        <v>5</v>
      </c>
      <c r="K41" s="153">
        <v>5</v>
      </c>
      <c r="L41" s="153">
        <v>5</v>
      </c>
      <c r="M41" s="153">
        <v>5</v>
      </c>
      <c r="N41" s="153">
        <v>5</v>
      </c>
      <c r="O41" s="153">
        <v>5</v>
      </c>
      <c r="P41" s="153">
        <v>5</v>
      </c>
      <c r="Q41" s="153">
        <v>5</v>
      </c>
      <c r="R41" s="153">
        <v>5</v>
      </c>
      <c r="S41" s="153">
        <v>5</v>
      </c>
      <c r="T41" s="153">
        <v>5</v>
      </c>
      <c r="U41" s="153" t="s">
        <v>31</v>
      </c>
    </row>
    <row r="42" spans="1:21" ht="15.75" customHeight="1" x14ac:dyDescent="0.2">
      <c r="A42" s="178">
        <v>44837.811522037038</v>
      </c>
      <c r="B42" s="153" t="s">
        <v>260</v>
      </c>
      <c r="C42" s="153" t="s">
        <v>25</v>
      </c>
      <c r="D42" s="153" t="s">
        <v>26</v>
      </c>
      <c r="E42" s="153" t="s">
        <v>28</v>
      </c>
      <c r="F42" s="153" t="s">
        <v>27</v>
      </c>
      <c r="G42" s="153" t="s">
        <v>128</v>
      </c>
      <c r="H42" s="153" t="s">
        <v>23</v>
      </c>
      <c r="I42" s="153">
        <v>5</v>
      </c>
      <c r="J42" s="153">
        <v>4</v>
      </c>
      <c r="K42" s="153">
        <v>5</v>
      </c>
      <c r="L42" s="153">
        <v>4</v>
      </c>
      <c r="M42" s="153">
        <v>4</v>
      </c>
      <c r="N42" s="153">
        <v>3</v>
      </c>
      <c r="O42" s="153">
        <v>5</v>
      </c>
      <c r="P42" s="153">
        <v>4</v>
      </c>
      <c r="Q42" s="153">
        <v>5</v>
      </c>
      <c r="R42" s="153">
        <v>3</v>
      </c>
      <c r="S42" s="153">
        <v>4</v>
      </c>
      <c r="T42" s="153">
        <v>4</v>
      </c>
      <c r="U42" s="153" t="s">
        <v>31</v>
      </c>
    </row>
    <row r="43" spans="1:21" ht="15.75" customHeight="1" x14ac:dyDescent="0.2">
      <c r="A43" s="178">
        <v>44837.812186331023</v>
      </c>
      <c r="B43" s="153" t="s">
        <v>262</v>
      </c>
      <c r="C43" s="153" t="s">
        <v>25</v>
      </c>
      <c r="D43" s="153" t="s">
        <v>24</v>
      </c>
      <c r="E43" s="153" t="s">
        <v>22</v>
      </c>
      <c r="F43" s="153" t="s">
        <v>104</v>
      </c>
      <c r="G43" s="153" t="s">
        <v>264</v>
      </c>
      <c r="H43" s="153" t="s">
        <v>23</v>
      </c>
      <c r="I43" s="153">
        <v>5</v>
      </c>
      <c r="J43" s="153">
        <v>5</v>
      </c>
      <c r="K43" s="153">
        <v>5</v>
      </c>
      <c r="L43" s="153">
        <v>5</v>
      </c>
      <c r="M43" s="153">
        <v>5</v>
      </c>
      <c r="N43" s="153">
        <v>5</v>
      </c>
      <c r="O43" s="153">
        <v>5</v>
      </c>
      <c r="P43" s="153">
        <v>5</v>
      </c>
      <c r="Q43" s="153">
        <v>5</v>
      </c>
      <c r="R43" s="153">
        <v>3</v>
      </c>
      <c r="S43" s="153">
        <v>5</v>
      </c>
      <c r="T43" s="153">
        <v>5</v>
      </c>
      <c r="U43" s="153" t="s">
        <v>31</v>
      </c>
    </row>
    <row r="44" spans="1:21" ht="15.75" customHeight="1" x14ac:dyDescent="0.2">
      <c r="A44" s="178">
        <v>44837.812229097224</v>
      </c>
      <c r="B44" s="153" t="s">
        <v>266</v>
      </c>
      <c r="C44" s="153" t="s">
        <v>20</v>
      </c>
      <c r="D44" s="153" t="s">
        <v>26</v>
      </c>
      <c r="E44" s="153" t="s">
        <v>28</v>
      </c>
      <c r="F44" s="153" t="s">
        <v>27</v>
      </c>
      <c r="G44" s="153" t="s">
        <v>128</v>
      </c>
      <c r="H44" s="153" t="s">
        <v>23</v>
      </c>
      <c r="I44" s="153">
        <v>4</v>
      </c>
      <c r="J44" s="153">
        <v>4</v>
      </c>
      <c r="K44" s="153">
        <v>4</v>
      </c>
      <c r="L44" s="153">
        <v>4</v>
      </c>
      <c r="M44" s="153">
        <v>4</v>
      </c>
      <c r="N44" s="153">
        <v>4</v>
      </c>
      <c r="O44" s="153">
        <v>4</v>
      </c>
      <c r="P44" s="153">
        <v>4</v>
      </c>
      <c r="Q44" s="153">
        <v>4</v>
      </c>
      <c r="R44" s="153">
        <v>4</v>
      </c>
      <c r="S44" s="153">
        <v>4</v>
      </c>
      <c r="T44" s="153">
        <v>4</v>
      </c>
    </row>
    <row r="45" spans="1:21" ht="15.75" customHeight="1" x14ac:dyDescent="0.2">
      <c r="A45" s="178">
        <v>44837.812400787036</v>
      </c>
      <c r="B45" s="153" t="s">
        <v>267</v>
      </c>
      <c r="C45" s="153" t="s">
        <v>25</v>
      </c>
      <c r="D45" s="153" t="s">
        <v>26</v>
      </c>
      <c r="E45" s="153" t="s">
        <v>28</v>
      </c>
      <c r="F45" s="153" t="s">
        <v>27</v>
      </c>
      <c r="G45" s="153" t="s">
        <v>128</v>
      </c>
      <c r="H45" s="153" t="s">
        <v>23</v>
      </c>
      <c r="I45" s="153">
        <v>5</v>
      </c>
      <c r="J45" s="153">
        <v>5</v>
      </c>
      <c r="K45" s="153">
        <v>5</v>
      </c>
      <c r="L45" s="153">
        <v>5</v>
      </c>
      <c r="M45" s="153">
        <v>5</v>
      </c>
      <c r="N45" s="153">
        <v>5</v>
      </c>
      <c r="O45" s="153">
        <v>5</v>
      </c>
      <c r="P45" s="153">
        <v>5</v>
      </c>
      <c r="Q45" s="153">
        <v>5</v>
      </c>
      <c r="R45" s="153">
        <v>5</v>
      </c>
      <c r="S45" s="153">
        <v>5</v>
      </c>
      <c r="T45" s="153">
        <v>5</v>
      </c>
    </row>
    <row r="46" spans="1:21" ht="15.75" customHeight="1" x14ac:dyDescent="0.2">
      <c r="A46" s="178">
        <v>44837.813369039352</v>
      </c>
      <c r="B46" s="153" t="s">
        <v>268</v>
      </c>
      <c r="C46" s="153" t="s">
        <v>20</v>
      </c>
      <c r="D46" s="153" t="s">
        <v>26</v>
      </c>
      <c r="E46" s="153" t="s">
        <v>28</v>
      </c>
      <c r="F46" s="153" t="s">
        <v>27</v>
      </c>
      <c r="G46" s="153" t="s">
        <v>128</v>
      </c>
      <c r="H46" s="153" t="s">
        <v>23</v>
      </c>
      <c r="I46" s="153">
        <v>4</v>
      </c>
      <c r="J46" s="153">
        <v>4</v>
      </c>
      <c r="K46" s="153">
        <v>4</v>
      </c>
      <c r="L46" s="153">
        <v>4</v>
      </c>
      <c r="M46" s="153">
        <v>4</v>
      </c>
      <c r="N46" s="153">
        <v>4</v>
      </c>
      <c r="O46" s="153">
        <v>5</v>
      </c>
      <c r="P46" s="153">
        <v>4</v>
      </c>
      <c r="Q46" s="153">
        <v>5</v>
      </c>
      <c r="R46" s="153">
        <v>2</v>
      </c>
      <c r="S46" s="153">
        <v>3</v>
      </c>
      <c r="T46" s="153">
        <v>4</v>
      </c>
      <c r="U46" s="153" t="s">
        <v>245</v>
      </c>
    </row>
    <row r="47" spans="1:21" ht="15.75" customHeight="1" x14ac:dyDescent="0.2">
      <c r="A47" s="178">
        <v>44837.813460682868</v>
      </c>
      <c r="B47" s="153" t="s">
        <v>269</v>
      </c>
      <c r="C47" s="153" t="s">
        <v>25</v>
      </c>
      <c r="D47" s="153" t="s">
        <v>32</v>
      </c>
      <c r="E47" s="153" t="s">
        <v>22</v>
      </c>
      <c r="F47" s="153" t="s">
        <v>27</v>
      </c>
      <c r="G47" s="153" t="s">
        <v>99</v>
      </c>
      <c r="H47" s="153" t="s">
        <v>23</v>
      </c>
      <c r="I47" s="153">
        <v>5</v>
      </c>
      <c r="J47" s="153">
        <v>5</v>
      </c>
      <c r="K47" s="153">
        <v>4</v>
      </c>
      <c r="L47" s="153">
        <v>4</v>
      </c>
      <c r="M47" s="153">
        <v>4</v>
      </c>
      <c r="N47" s="153">
        <v>5</v>
      </c>
      <c r="O47" s="153">
        <v>4</v>
      </c>
      <c r="P47" s="153">
        <v>5</v>
      </c>
      <c r="Q47" s="153">
        <v>5</v>
      </c>
      <c r="R47" s="153">
        <v>3</v>
      </c>
      <c r="S47" s="153">
        <v>4</v>
      </c>
      <c r="T47" s="153">
        <v>4</v>
      </c>
      <c r="U47" s="153" t="s">
        <v>245</v>
      </c>
    </row>
    <row r="48" spans="1:21" ht="15.75" customHeight="1" x14ac:dyDescent="0.2">
      <c r="A48" s="178">
        <v>44837.814516701386</v>
      </c>
      <c r="B48" s="153" t="s">
        <v>271</v>
      </c>
      <c r="C48" s="153" t="s">
        <v>20</v>
      </c>
      <c r="D48" s="153" t="s">
        <v>26</v>
      </c>
      <c r="E48" s="153" t="s">
        <v>28</v>
      </c>
      <c r="F48" s="153" t="s">
        <v>27</v>
      </c>
      <c r="G48" s="153" t="s">
        <v>128</v>
      </c>
      <c r="H48" s="153" t="s">
        <v>23</v>
      </c>
      <c r="I48" s="153">
        <v>4</v>
      </c>
      <c r="J48" s="153">
        <v>5</v>
      </c>
      <c r="K48" s="153">
        <v>5</v>
      </c>
      <c r="L48" s="153">
        <v>4</v>
      </c>
      <c r="M48" s="153">
        <v>5</v>
      </c>
      <c r="N48" s="153">
        <v>5</v>
      </c>
      <c r="O48" s="153">
        <v>4</v>
      </c>
      <c r="P48" s="153">
        <v>5</v>
      </c>
      <c r="Q48" s="153">
        <v>5</v>
      </c>
      <c r="R48" s="153">
        <v>3</v>
      </c>
      <c r="S48" s="153">
        <v>5</v>
      </c>
      <c r="T48" s="153">
        <v>5</v>
      </c>
      <c r="U48" s="153" t="s">
        <v>31</v>
      </c>
    </row>
    <row r="49" spans="1:21" ht="15.75" customHeight="1" x14ac:dyDescent="0.2">
      <c r="A49" s="178">
        <v>44837.814653113426</v>
      </c>
      <c r="B49" s="153" t="s">
        <v>273</v>
      </c>
      <c r="C49" s="153" t="s">
        <v>20</v>
      </c>
      <c r="D49" s="153" t="s">
        <v>24</v>
      </c>
      <c r="E49" s="153" t="s">
        <v>22</v>
      </c>
      <c r="F49" s="153" t="s">
        <v>27</v>
      </c>
      <c r="G49" s="153" t="s">
        <v>128</v>
      </c>
      <c r="H49" s="153" t="s">
        <v>23</v>
      </c>
      <c r="I49" s="153">
        <v>4</v>
      </c>
      <c r="J49" s="153">
        <v>5</v>
      </c>
      <c r="K49" s="153">
        <v>4</v>
      </c>
      <c r="L49" s="153">
        <v>5</v>
      </c>
      <c r="M49" s="153">
        <v>4</v>
      </c>
      <c r="N49" s="153">
        <v>4</v>
      </c>
      <c r="O49" s="153">
        <v>5</v>
      </c>
      <c r="P49" s="153">
        <v>5</v>
      </c>
      <c r="Q49" s="153">
        <v>4</v>
      </c>
      <c r="R49" s="153">
        <v>4</v>
      </c>
      <c r="S49" s="153">
        <v>4</v>
      </c>
      <c r="T49" s="153">
        <v>4</v>
      </c>
    </row>
    <row r="50" spans="1:21" ht="15.75" customHeight="1" x14ac:dyDescent="0.2">
      <c r="A50" s="178">
        <v>44837.815430636576</v>
      </c>
      <c r="B50" s="153" t="s">
        <v>277</v>
      </c>
      <c r="C50" s="153" t="s">
        <v>25</v>
      </c>
      <c r="D50" s="153" t="s">
        <v>26</v>
      </c>
      <c r="E50" s="153" t="s">
        <v>28</v>
      </c>
      <c r="F50" s="153" t="s">
        <v>27</v>
      </c>
      <c r="G50" s="153" t="s">
        <v>128</v>
      </c>
      <c r="H50" s="153" t="s">
        <v>23</v>
      </c>
      <c r="I50" s="153">
        <v>5</v>
      </c>
      <c r="J50" s="153">
        <v>5</v>
      </c>
      <c r="K50" s="153">
        <v>5</v>
      </c>
      <c r="L50" s="153">
        <v>5</v>
      </c>
      <c r="M50" s="153">
        <v>5</v>
      </c>
      <c r="N50" s="153">
        <v>5</v>
      </c>
      <c r="O50" s="153">
        <v>5</v>
      </c>
      <c r="P50" s="153">
        <v>5</v>
      </c>
      <c r="Q50" s="153">
        <v>5</v>
      </c>
      <c r="R50" s="153">
        <v>5</v>
      </c>
      <c r="S50" s="153">
        <v>5</v>
      </c>
      <c r="T50" s="153">
        <v>5</v>
      </c>
    </row>
    <row r="51" spans="1:21" ht="15.75" customHeight="1" x14ac:dyDescent="0.2">
      <c r="A51" s="178">
        <v>44837.815643587965</v>
      </c>
      <c r="B51" s="153" t="s">
        <v>278</v>
      </c>
      <c r="C51" s="153" t="s">
        <v>25</v>
      </c>
      <c r="D51" s="153" t="s">
        <v>21</v>
      </c>
      <c r="E51" s="153" t="s">
        <v>22</v>
      </c>
      <c r="F51" s="153" t="s">
        <v>27</v>
      </c>
      <c r="G51" s="153" t="s">
        <v>128</v>
      </c>
      <c r="H51" s="153" t="s">
        <v>23</v>
      </c>
      <c r="I51" s="153">
        <v>5</v>
      </c>
      <c r="J51" s="153">
        <v>5</v>
      </c>
      <c r="K51" s="153">
        <v>5</v>
      </c>
      <c r="L51" s="153">
        <v>5</v>
      </c>
      <c r="M51" s="153">
        <v>5</v>
      </c>
      <c r="N51" s="153">
        <v>5</v>
      </c>
      <c r="O51" s="153">
        <v>5</v>
      </c>
      <c r="P51" s="153">
        <v>5</v>
      </c>
      <c r="Q51" s="153">
        <v>5</v>
      </c>
      <c r="R51" s="153">
        <v>3</v>
      </c>
      <c r="S51" s="153">
        <v>4</v>
      </c>
      <c r="T51" s="153">
        <v>4</v>
      </c>
      <c r="U51" s="153" t="s">
        <v>279</v>
      </c>
    </row>
    <row r="52" spans="1:21" ht="15.75" customHeight="1" x14ac:dyDescent="0.2">
      <c r="A52" s="178">
        <v>44837.816078807868</v>
      </c>
      <c r="B52" s="153" t="s">
        <v>280</v>
      </c>
      <c r="C52" s="153" t="s">
        <v>25</v>
      </c>
      <c r="D52" s="153" t="s">
        <v>21</v>
      </c>
      <c r="E52" s="153" t="s">
        <v>22</v>
      </c>
      <c r="F52" s="153" t="s">
        <v>27</v>
      </c>
      <c r="G52" s="153" t="s">
        <v>128</v>
      </c>
      <c r="H52" s="153" t="s">
        <v>23</v>
      </c>
      <c r="I52" s="153">
        <v>5</v>
      </c>
      <c r="J52" s="153">
        <v>5</v>
      </c>
      <c r="K52" s="153">
        <v>5</v>
      </c>
      <c r="L52" s="153">
        <v>5</v>
      </c>
      <c r="M52" s="153">
        <v>5</v>
      </c>
      <c r="N52" s="153">
        <v>5</v>
      </c>
      <c r="O52" s="153">
        <v>5</v>
      </c>
      <c r="P52" s="153">
        <v>5</v>
      </c>
      <c r="Q52" s="153">
        <v>5</v>
      </c>
      <c r="R52" s="153">
        <v>3</v>
      </c>
      <c r="S52" s="153">
        <v>4</v>
      </c>
      <c r="T52" s="153">
        <v>4</v>
      </c>
      <c r="U52" s="153" t="s">
        <v>341</v>
      </c>
    </row>
    <row r="53" spans="1:21" ht="15.75" customHeight="1" x14ac:dyDescent="0.2">
      <c r="A53" s="178">
        <v>44837.817113090277</v>
      </c>
      <c r="B53" s="153" t="s">
        <v>284</v>
      </c>
      <c r="C53" s="153" t="s">
        <v>25</v>
      </c>
      <c r="D53" s="153" t="s">
        <v>26</v>
      </c>
      <c r="E53" s="153" t="s">
        <v>28</v>
      </c>
      <c r="F53" s="153" t="s">
        <v>27</v>
      </c>
      <c r="G53" s="153" t="s">
        <v>128</v>
      </c>
      <c r="H53" s="153" t="s">
        <v>23</v>
      </c>
      <c r="I53" s="153">
        <v>5</v>
      </c>
      <c r="J53" s="153">
        <v>5</v>
      </c>
      <c r="K53" s="153">
        <v>5</v>
      </c>
      <c r="L53" s="153">
        <v>5</v>
      </c>
      <c r="M53" s="153">
        <v>4</v>
      </c>
      <c r="N53" s="153">
        <v>3</v>
      </c>
      <c r="O53" s="153">
        <v>4</v>
      </c>
      <c r="P53" s="153">
        <v>4</v>
      </c>
      <c r="Q53" s="153">
        <v>5</v>
      </c>
      <c r="R53" s="153">
        <v>3</v>
      </c>
      <c r="S53" s="153">
        <v>4</v>
      </c>
      <c r="T53" s="153">
        <v>4</v>
      </c>
    </row>
    <row r="54" spans="1:21" ht="15.75" customHeight="1" x14ac:dyDescent="0.2">
      <c r="A54" s="178">
        <v>44837.817370775461</v>
      </c>
      <c r="B54" s="153" t="s">
        <v>285</v>
      </c>
      <c r="C54" s="153" t="s">
        <v>25</v>
      </c>
      <c r="D54" s="153" t="s">
        <v>26</v>
      </c>
      <c r="E54" s="153" t="s">
        <v>28</v>
      </c>
      <c r="F54" s="153" t="s">
        <v>27</v>
      </c>
      <c r="G54" s="153" t="s">
        <v>188</v>
      </c>
      <c r="H54" s="153" t="s">
        <v>23</v>
      </c>
      <c r="I54" s="153">
        <v>4</v>
      </c>
      <c r="J54" s="153">
        <v>4</v>
      </c>
      <c r="K54" s="153">
        <v>3</v>
      </c>
      <c r="L54" s="153">
        <v>4</v>
      </c>
      <c r="M54" s="153">
        <v>4</v>
      </c>
      <c r="N54" s="153">
        <v>4</v>
      </c>
      <c r="O54" s="153">
        <v>4</v>
      </c>
      <c r="P54" s="153">
        <v>4</v>
      </c>
      <c r="R54" s="153">
        <v>4</v>
      </c>
      <c r="S54" s="153">
        <v>4</v>
      </c>
      <c r="T54" s="153">
        <v>4</v>
      </c>
    </row>
    <row r="55" spans="1:21" ht="15.75" customHeight="1" x14ac:dyDescent="0.2">
      <c r="A55" s="178">
        <v>44837.81854168982</v>
      </c>
      <c r="B55" s="153" t="s">
        <v>287</v>
      </c>
      <c r="C55" s="153" t="s">
        <v>25</v>
      </c>
      <c r="D55" s="153" t="s">
        <v>21</v>
      </c>
      <c r="E55" s="153" t="s">
        <v>22</v>
      </c>
      <c r="F55" s="153" t="s">
        <v>104</v>
      </c>
      <c r="G55" s="153" t="s">
        <v>129</v>
      </c>
      <c r="H55" s="153" t="s">
        <v>23</v>
      </c>
      <c r="I55" s="153">
        <v>5</v>
      </c>
      <c r="J55" s="153">
        <v>5</v>
      </c>
      <c r="K55" s="153">
        <v>5</v>
      </c>
      <c r="L55" s="153">
        <v>5</v>
      </c>
      <c r="M55" s="153">
        <v>5</v>
      </c>
      <c r="N55" s="153">
        <v>5</v>
      </c>
      <c r="O55" s="153">
        <v>5</v>
      </c>
      <c r="P55" s="153">
        <v>5</v>
      </c>
      <c r="Q55" s="153">
        <v>5</v>
      </c>
      <c r="R55" s="153">
        <v>3</v>
      </c>
      <c r="S55" s="153">
        <v>5</v>
      </c>
      <c r="T55" s="153">
        <v>5</v>
      </c>
      <c r="U55" s="153" t="s">
        <v>31</v>
      </c>
    </row>
    <row r="56" spans="1:21" ht="15.75" customHeight="1" x14ac:dyDescent="0.2">
      <c r="A56" s="178">
        <v>44837.819794988427</v>
      </c>
      <c r="B56" s="153" t="s">
        <v>294</v>
      </c>
      <c r="C56" s="153" t="s">
        <v>25</v>
      </c>
      <c r="D56" s="153" t="s">
        <v>26</v>
      </c>
      <c r="E56" s="153" t="s">
        <v>28</v>
      </c>
      <c r="F56" s="153" t="s">
        <v>27</v>
      </c>
      <c r="G56" s="153" t="s">
        <v>128</v>
      </c>
      <c r="H56" s="153" t="s">
        <v>23</v>
      </c>
      <c r="I56" s="153">
        <v>5</v>
      </c>
      <c r="J56" s="153">
        <v>5</v>
      </c>
      <c r="K56" s="153">
        <v>5</v>
      </c>
      <c r="L56" s="153">
        <v>5</v>
      </c>
      <c r="M56" s="153">
        <v>5</v>
      </c>
      <c r="N56" s="153">
        <v>5</v>
      </c>
      <c r="O56" s="153">
        <v>5</v>
      </c>
      <c r="P56" s="153">
        <v>5</v>
      </c>
      <c r="Q56" s="153">
        <v>5</v>
      </c>
      <c r="R56" s="153">
        <v>3</v>
      </c>
      <c r="S56" s="153">
        <v>4</v>
      </c>
      <c r="T56" s="153">
        <v>4</v>
      </c>
    </row>
    <row r="57" spans="1:21" ht="15.75" customHeight="1" x14ac:dyDescent="0.2">
      <c r="A57" s="178">
        <v>44837.820354745374</v>
      </c>
      <c r="B57" s="153" t="s">
        <v>295</v>
      </c>
      <c r="C57" s="153" t="s">
        <v>25</v>
      </c>
      <c r="D57" s="153" t="s">
        <v>26</v>
      </c>
      <c r="E57" s="153" t="s">
        <v>28</v>
      </c>
      <c r="F57" s="153" t="s">
        <v>27</v>
      </c>
      <c r="G57" s="153" t="s">
        <v>128</v>
      </c>
      <c r="H57" s="153" t="s">
        <v>23</v>
      </c>
      <c r="I57" s="153">
        <v>5</v>
      </c>
      <c r="J57" s="153">
        <v>5</v>
      </c>
      <c r="K57" s="153">
        <v>5</v>
      </c>
      <c r="L57" s="153">
        <v>5</v>
      </c>
      <c r="M57" s="153">
        <v>5</v>
      </c>
      <c r="N57" s="153">
        <v>5</v>
      </c>
      <c r="O57" s="153">
        <v>5</v>
      </c>
      <c r="P57" s="153">
        <v>5</v>
      </c>
      <c r="Q57" s="153">
        <v>5</v>
      </c>
      <c r="R57" s="153">
        <v>2</v>
      </c>
      <c r="S57" s="153">
        <v>4</v>
      </c>
      <c r="T57" s="153">
        <v>4</v>
      </c>
    </row>
    <row r="58" spans="1:21" ht="15.75" customHeight="1" x14ac:dyDescent="0.2">
      <c r="A58" s="178">
        <v>44837.820545787035</v>
      </c>
      <c r="B58" s="153" t="s">
        <v>296</v>
      </c>
      <c r="C58" s="153" t="s">
        <v>20</v>
      </c>
      <c r="D58" s="153" t="s">
        <v>24</v>
      </c>
      <c r="E58" s="153" t="s">
        <v>28</v>
      </c>
      <c r="F58" s="153" t="s">
        <v>27</v>
      </c>
      <c r="G58" s="153" t="s">
        <v>128</v>
      </c>
      <c r="H58" s="153" t="s">
        <v>23</v>
      </c>
      <c r="I58" s="153">
        <v>4</v>
      </c>
      <c r="J58" s="153">
        <v>5</v>
      </c>
      <c r="K58" s="153">
        <v>5</v>
      </c>
      <c r="L58" s="153">
        <v>5</v>
      </c>
      <c r="M58" s="153">
        <v>5</v>
      </c>
      <c r="N58" s="153">
        <v>5</v>
      </c>
      <c r="O58" s="153">
        <v>5</v>
      </c>
      <c r="P58" s="153">
        <v>5</v>
      </c>
      <c r="Q58" s="153">
        <v>5</v>
      </c>
      <c r="R58" s="153">
        <v>3</v>
      </c>
      <c r="S58" s="153">
        <v>4</v>
      </c>
      <c r="T58" s="153">
        <v>4</v>
      </c>
    </row>
    <row r="59" spans="1:21" ht="15.75" customHeight="1" x14ac:dyDescent="0.2">
      <c r="A59" s="178">
        <v>44837.822160682874</v>
      </c>
      <c r="B59" s="153" t="s">
        <v>299</v>
      </c>
      <c r="C59" s="153" t="s">
        <v>25</v>
      </c>
      <c r="D59" s="153" t="s">
        <v>26</v>
      </c>
      <c r="E59" s="153" t="s">
        <v>28</v>
      </c>
      <c r="F59" s="153" t="s">
        <v>27</v>
      </c>
      <c r="G59" s="153" t="s">
        <v>128</v>
      </c>
      <c r="H59" s="153" t="s">
        <v>23</v>
      </c>
      <c r="I59" s="153">
        <v>5</v>
      </c>
      <c r="J59" s="153">
        <v>4</v>
      </c>
      <c r="K59" s="153">
        <v>5</v>
      </c>
      <c r="L59" s="153">
        <v>5</v>
      </c>
      <c r="M59" s="153">
        <v>5</v>
      </c>
      <c r="N59" s="153">
        <v>5</v>
      </c>
      <c r="O59" s="153">
        <v>5</v>
      </c>
      <c r="P59" s="153">
        <v>5</v>
      </c>
      <c r="Q59" s="153">
        <v>5</v>
      </c>
      <c r="R59" s="153">
        <v>4</v>
      </c>
      <c r="S59" s="153">
        <v>4</v>
      </c>
      <c r="T59" s="153">
        <v>4</v>
      </c>
      <c r="U59" s="153" t="s">
        <v>31</v>
      </c>
    </row>
    <row r="60" spans="1:21" ht="15.75" customHeight="1" x14ac:dyDescent="0.2">
      <c r="A60" s="178">
        <v>44837.824197928239</v>
      </c>
      <c r="B60" s="153" t="s">
        <v>301</v>
      </c>
      <c r="C60" s="153" t="s">
        <v>20</v>
      </c>
      <c r="D60" s="153" t="s">
        <v>26</v>
      </c>
      <c r="E60" s="153" t="s">
        <v>28</v>
      </c>
      <c r="F60" s="153" t="s">
        <v>27</v>
      </c>
      <c r="G60" s="153" t="s">
        <v>128</v>
      </c>
      <c r="H60" s="153" t="s">
        <v>23</v>
      </c>
      <c r="I60" s="153">
        <v>5</v>
      </c>
      <c r="J60" s="153">
        <v>4</v>
      </c>
      <c r="K60" s="153">
        <v>4</v>
      </c>
      <c r="L60" s="153">
        <v>4</v>
      </c>
      <c r="M60" s="153">
        <v>4</v>
      </c>
      <c r="N60" s="153">
        <v>4</v>
      </c>
      <c r="O60" s="153">
        <v>5</v>
      </c>
      <c r="P60" s="153">
        <v>5</v>
      </c>
      <c r="Q60" s="153">
        <v>5</v>
      </c>
      <c r="R60" s="153">
        <v>4</v>
      </c>
      <c r="S60" s="153">
        <v>4</v>
      </c>
      <c r="T60" s="153">
        <v>5</v>
      </c>
    </row>
    <row r="61" spans="1:21" ht="15.75" customHeight="1" x14ac:dyDescent="0.2">
      <c r="A61" s="178">
        <v>44837.824515243061</v>
      </c>
      <c r="B61" s="153" t="s">
        <v>302</v>
      </c>
      <c r="C61" s="153" t="s">
        <v>20</v>
      </c>
      <c r="D61" s="153" t="s">
        <v>21</v>
      </c>
      <c r="E61" s="153" t="s">
        <v>28</v>
      </c>
      <c r="F61" s="153" t="s">
        <v>27</v>
      </c>
      <c r="G61" s="153" t="s">
        <v>128</v>
      </c>
      <c r="H61" s="153" t="s">
        <v>23</v>
      </c>
      <c r="I61" s="153">
        <v>5</v>
      </c>
      <c r="J61" s="153">
        <v>4</v>
      </c>
      <c r="K61" s="153">
        <v>5</v>
      </c>
      <c r="L61" s="153">
        <v>5</v>
      </c>
      <c r="M61" s="153">
        <v>5</v>
      </c>
      <c r="N61" s="153">
        <v>5</v>
      </c>
      <c r="O61" s="153">
        <v>5</v>
      </c>
      <c r="P61" s="153">
        <v>5</v>
      </c>
      <c r="Q61" s="153">
        <v>5</v>
      </c>
      <c r="R61" s="153">
        <v>5</v>
      </c>
      <c r="S61" s="153">
        <v>5</v>
      </c>
      <c r="T61" s="153">
        <v>5</v>
      </c>
    </row>
    <row r="62" spans="1:21" ht="15.75" customHeight="1" x14ac:dyDescent="0.2">
      <c r="A62" s="178">
        <v>44837.828706030094</v>
      </c>
      <c r="B62" s="153" t="s">
        <v>310</v>
      </c>
      <c r="C62" s="153" t="s">
        <v>25</v>
      </c>
      <c r="D62" s="153" t="s">
        <v>24</v>
      </c>
      <c r="E62" s="153" t="s">
        <v>28</v>
      </c>
      <c r="F62" s="153" t="s">
        <v>27</v>
      </c>
      <c r="G62" s="153" t="s">
        <v>210</v>
      </c>
      <c r="H62" s="153" t="s">
        <v>23</v>
      </c>
      <c r="I62" s="153">
        <v>5</v>
      </c>
      <c r="J62" s="153">
        <v>4</v>
      </c>
      <c r="K62" s="153">
        <v>5</v>
      </c>
      <c r="L62" s="153">
        <v>5</v>
      </c>
      <c r="M62" s="153">
        <v>5</v>
      </c>
      <c r="N62" s="153">
        <v>5</v>
      </c>
      <c r="O62" s="153">
        <v>5</v>
      </c>
      <c r="P62" s="153">
        <v>5</v>
      </c>
      <c r="Q62" s="153">
        <v>5</v>
      </c>
      <c r="R62" s="153">
        <v>1</v>
      </c>
      <c r="S62" s="153">
        <v>4</v>
      </c>
      <c r="T62" s="153">
        <v>4</v>
      </c>
    </row>
    <row r="63" spans="1:21" ht="15.75" customHeight="1" x14ac:dyDescent="0.2">
      <c r="A63" s="178">
        <v>44837.828891875004</v>
      </c>
      <c r="B63" s="153" t="s">
        <v>311</v>
      </c>
      <c r="C63" s="153" t="s">
        <v>20</v>
      </c>
      <c r="D63" s="153" t="s">
        <v>21</v>
      </c>
      <c r="E63" s="153" t="s">
        <v>22</v>
      </c>
      <c r="F63" s="153" t="s">
        <v>27</v>
      </c>
      <c r="G63" s="153" t="s">
        <v>128</v>
      </c>
      <c r="H63" s="153" t="s">
        <v>23</v>
      </c>
      <c r="I63" s="153">
        <v>5</v>
      </c>
      <c r="J63" s="153">
        <v>5</v>
      </c>
      <c r="K63" s="153">
        <v>5</v>
      </c>
      <c r="L63" s="153">
        <v>5</v>
      </c>
      <c r="M63" s="153">
        <v>5</v>
      </c>
      <c r="N63" s="153">
        <v>5</v>
      </c>
      <c r="O63" s="153">
        <v>5</v>
      </c>
      <c r="P63" s="153">
        <v>5</v>
      </c>
      <c r="Q63" s="153">
        <v>5</v>
      </c>
      <c r="R63" s="153">
        <v>2</v>
      </c>
      <c r="S63" s="153">
        <v>4</v>
      </c>
      <c r="T63" s="153">
        <v>4</v>
      </c>
      <c r="U63" s="153" t="s">
        <v>312</v>
      </c>
    </row>
    <row r="64" spans="1:21" ht="15.75" customHeight="1" x14ac:dyDescent="0.2">
      <c r="A64" s="178">
        <v>44837.82939939815</v>
      </c>
      <c r="B64" s="153" t="s">
        <v>313</v>
      </c>
      <c r="C64" s="153" t="s">
        <v>25</v>
      </c>
      <c r="D64" s="153" t="s">
        <v>24</v>
      </c>
      <c r="E64" s="153" t="s">
        <v>28</v>
      </c>
      <c r="F64" s="153" t="s">
        <v>27</v>
      </c>
      <c r="G64" s="153" t="s">
        <v>128</v>
      </c>
      <c r="H64" s="153" t="s">
        <v>23</v>
      </c>
      <c r="I64" s="153">
        <v>5</v>
      </c>
      <c r="J64" s="153">
        <v>5</v>
      </c>
      <c r="K64" s="153">
        <v>5</v>
      </c>
      <c r="L64" s="153">
        <v>5</v>
      </c>
      <c r="M64" s="153">
        <v>5</v>
      </c>
      <c r="N64" s="153">
        <v>5</v>
      </c>
      <c r="O64" s="153">
        <v>5</v>
      </c>
      <c r="P64" s="153">
        <v>5</v>
      </c>
      <c r="Q64" s="153">
        <v>5</v>
      </c>
      <c r="R64" s="153">
        <v>3</v>
      </c>
      <c r="S64" s="153">
        <v>4</v>
      </c>
      <c r="T64" s="153">
        <v>5</v>
      </c>
      <c r="U64" s="153" t="s">
        <v>31</v>
      </c>
    </row>
    <row r="65" spans="1:21" ht="15.75" customHeight="1" x14ac:dyDescent="0.2">
      <c r="A65" s="178">
        <v>44837.831619583332</v>
      </c>
      <c r="B65" s="153" t="s">
        <v>314</v>
      </c>
      <c r="C65" s="153" t="s">
        <v>25</v>
      </c>
      <c r="D65" s="153" t="s">
        <v>24</v>
      </c>
      <c r="E65" s="153" t="s">
        <v>28</v>
      </c>
      <c r="F65" s="153" t="s">
        <v>27</v>
      </c>
      <c r="G65" s="153" t="s">
        <v>128</v>
      </c>
      <c r="H65" s="153" t="s">
        <v>23</v>
      </c>
      <c r="I65" s="153">
        <v>5</v>
      </c>
      <c r="J65" s="153">
        <v>5</v>
      </c>
      <c r="K65" s="153">
        <v>5</v>
      </c>
      <c r="L65" s="153">
        <v>5</v>
      </c>
      <c r="M65" s="153">
        <v>5</v>
      </c>
      <c r="N65" s="153">
        <v>5</v>
      </c>
      <c r="O65" s="153">
        <v>5</v>
      </c>
      <c r="P65" s="153">
        <v>5</v>
      </c>
      <c r="Q65" s="153">
        <v>5</v>
      </c>
      <c r="R65" s="153">
        <v>3</v>
      </c>
      <c r="S65" s="153">
        <v>4</v>
      </c>
      <c r="T65" s="153">
        <v>4</v>
      </c>
    </row>
    <row r="66" spans="1:21" ht="15.75" customHeight="1" x14ac:dyDescent="0.2">
      <c r="A66" s="178">
        <v>44837.832946319446</v>
      </c>
      <c r="B66" s="153" t="s">
        <v>315</v>
      </c>
      <c r="C66" s="153" t="s">
        <v>25</v>
      </c>
      <c r="D66" s="153" t="s">
        <v>21</v>
      </c>
      <c r="E66" s="153" t="s">
        <v>22</v>
      </c>
      <c r="F66" s="153" t="s">
        <v>104</v>
      </c>
      <c r="G66" s="153" t="s">
        <v>129</v>
      </c>
      <c r="H66" s="153" t="s">
        <v>23</v>
      </c>
      <c r="I66" s="153">
        <v>5</v>
      </c>
      <c r="J66" s="153">
        <v>5</v>
      </c>
      <c r="K66" s="153">
        <v>5</v>
      </c>
      <c r="L66" s="153">
        <v>5</v>
      </c>
      <c r="M66" s="153">
        <v>5</v>
      </c>
      <c r="N66" s="153">
        <v>5</v>
      </c>
      <c r="O66" s="153">
        <v>5</v>
      </c>
      <c r="P66" s="153">
        <v>5</v>
      </c>
      <c r="Q66" s="153">
        <v>5</v>
      </c>
      <c r="R66" s="153">
        <v>2</v>
      </c>
      <c r="S66" s="153">
        <v>4</v>
      </c>
      <c r="T66" s="153">
        <v>4</v>
      </c>
    </row>
    <row r="67" spans="1:21" ht="15.75" customHeight="1" x14ac:dyDescent="0.2">
      <c r="A67" s="178">
        <v>44837.835214305553</v>
      </c>
      <c r="B67" s="153" t="s">
        <v>316</v>
      </c>
      <c r="C67" s="153" t="s">
        <v>25</v>
      </c>
      <c r="D67" s="153" t="s">
        <v>26</v>
      </c>
      <c r="E67" s="153" t="s">
        <v>28</v>
      </c>
      <c r="F67" s="153" t="s">
        <v>27</v>
      </c>
      <c r="G67" s="153" t="s">
        <v>128</v>
      </c>
      <c r="H67" s="153" t="s">
        <v>23</v>
      </c>
      <c r="I67" s="153">
        <v>3</v>
      </c>
      <c r="J67" s="153">
        <v>3</v>
      </c>
      <c r="K67" s="153">
        <v>3</v>
      </c>
      <c r="L67" s="153">
        <v>3</v>
      </c>
      <c r="M67" s="153">
        <v>3</v>
      </c>
      <c r="N67" s="153">
        <v>3</v>
      </c>
      <c r="O67" s="153">
        <v>3</v>
      </c>
      <c r="P67" s="153">
        <v>3</v>
      </c>
      <c r="Q67" s="153">
        <v>3</v>
      </c>
      <c r="R67" s="153">
        <v>3</v>
      </c>
      <c r="S67" s="153">
        <v>3</v>
      </c>
      <c r="T67" s="153">
        <v>3</v>
      </c>
    </row>
    <row r="68" spans="1:21" ht="15.75" customHeight="1" x14ac:dyDescent="0.2">
      <c r="A68" s="178">
        <v>44837.836100914355</v>
      </c>
      <c r="B68" s="153" t="s">
        <v>317</v>
      </c>
      <c r="C68" s="153" t="s">
        <v>20</v>
      </c>
      <c r="D68" s="153" t="s">
        <v>21</v>
      </c>
      <c r="E68" s="153" t="s">
        <v>22</v>
      </c>
      <c r="F68" s="153" t="s">
        <v>114</v>
      </c>
      <c r="G68" s="153" t="s">
        <v>259</v>
      </c>
      <c r="H68" s="153" t="s">
        <v>23</v>
      </c>
      <c r="I68" s="153">
        <v>5</v>
      </c>
      <c r="J68" s="153">
        <v>5</v>
      </c>
      <c r="K68" s="153">
        <v>5</v>
      </c>
      <c r="L68" s="153">
        <v>5</v>
      </c>
      <c r="M68" s="153">
        <v>3</v>
      </c>
      <c r="N68" s="153">
        <v>4</v>
      </c>
      <c r="O68" s="153">
        <v>4</v>
      </c>
      <c r="P68" s="153">
        <v>3</v>
      </c>
      <c r="Q68" s="153">
        <v>4</v>
      </c>
      <c r="R68" s="153">
        <v>4</v>
      </c>
      <c r="S68" s="153">
        <v>4</v>
      </c>
      <c r="T68" s="153">
        <v>5</v>
      </c>
    </row>
    <row r="69" spans="1:21" ht="15.75" customHeight="1" x14ac:dyDescent="0.2">
      <c r="A69" s="178">
        <v>44837.841896701386</v>
      </c>
      <c r="B69" s="153" t="s">
        <v>320</v>
      </c>
      <c r="C69" s="153" t="s">
        <v>25</v>
      </c>
      <c r="D69" s="153" t="s">
        <v>26</v>
      </c>
      <c r="E69" s="153" t="s">
        <v>28</v>
      </c>
      <c r="F69" s="153" t="s">
        <v>27</v>
      </c>
      <c r="G69" s="153" t="s">
        <v>128</v>
      </c>
      <c r="H69" s="153" t="s">
        <v>23</v>
      </c>
      <c r="I69" s="153">
        <v>4</v>
      </c>
      <c r="J69" s="153">
        <v>4</v>
      </c>
      <c r="K69" s="153">
        <v>4</v>
      </c>
      <c r="L69" s="153">
        <v>4</v>
      </c>
      <c r="M69" s="153">
        <v>4</v>
      </c>
      <c r="N69" s="153">
        <v>4</v>
      </c>
      <c r="O69" s="153">
        <v>4</v>
      </c>
      <c r="P69" s="153">
        <v>4</v>
      </c>
      <c r="Q69" s="153">
        <v>4</v>
      </c>
      <c r="R69" s="153">
        <v>3</v>
      </c>
      <c r="S69" s="153">
        <v>4</v>
      </c>
      <c r="T69" s="153">
        <v>4</v>
      </c>
    </row>
    <row r="70" spans="1:21" ht="15.75" customHeight="1" x14ac:dyDescent="0.2">
      <c r="A70" s="178">
        <v>44837.842765428242</v>
      </c>
      <c r="B70" s="153" t="s">
        <v>321</v>
      </c>
      <c r="C70" s="153" t="s">
        <v>20</v>
      </c>
      <c r="D70" s="153" t="s">
        <v>26</v>
      </c>
      <c r="E70" s="153" t="s">
        <v>28</v>
      </c>
      <c r="F70" s="153" t="s">
        <v>27</v>
      </c>
      <c r="G70" s="153" t="s">
        <v>128</v>
      </c>
      <c r="H70" s="153" t="s">
        <v>23</v>
      </c>
      <c r="I70" s="153">
        <v>5</v>
      </c>
      <c r="J70" s="153">
        <v>5</v>
      </c>
      <c r="K70" s="153">
        <v>5</v>
      </c>
      <c r="L70" s="153">
        <v>5</v>
      </c>
      <c r="M70" s="153">
        <v>5</v>
      </c>
      <c r="N70" s="153">
        <v>5</v>
      </c>
      <c r="O70" s="153">
        <v>5</v>
      </c>
      <c r="P70" s="153">
        <v>5</v>
      </c>
      <c r="Q70" s="153">
        <v>5</v>
      </c>
      <c r="R70" s="153">
        <v>5</v>
      </c>
      <c r="S70" s="153">
        <v>5</v>
      </c>
      <c r="T70" s="153">
        <v>5</v>
      </c>
    </row>
    <row r="71" spans="1:21" ht="15.75" customHeight="1" x14ac:dyDescent="0.2">
      <c r="A71" s="178">
        <v>44837.844694201391</v>
      </c>
      <c r="B71" s="153" t="s">
        <v>322</v>
      </c>
      <c r="C71" s="153" t="s">
        <v>25</v>
      </c>
      <c r="D71" s="153" t="s">
        <v>26</v>
      </c>
      <c r="E71" s="153" t="s">
        <v>28</v>
      </c>
      <c r="F71" s="153" t="s">
        <v>27</v>
      </c>
      <c r="G71" s="153" t="s">
        <v>128</v>
      </c>
      <c r="H71" s="153" t="s">
        <v>23</v>
      </c>
      <c r="I71" s="153">
        <v>5</v>
      </c>
      <c r="J71" s="153">
        <v>5</v>
      </c>
      <c r="K71" s="153">
        <v>5</v>
      </c>
      <c r="L71" s="153">
        <v>5</v>
      </c>
      <c r="M71" s="153">
        <v>5</v>
      </c>
      <c r="N71" s="153">
        <v>5</v>
      </c>
      <c r="O71" s="153">
        <v>5</v>
      </c>
      <c r="P71" s="153">
        <v>5</v>
      </c>
      <c r="Q71" s="153">
        <v>5</v>
      </c>
      <c r="R71" s="153">
        <v>2</v>
      </c>
      <c r="S71" s="153">
        <v>4</v>
      </c>
      <c r="T71" s="153">
        <v>5</v>
      </c>
      <c r="U71" s="153" t="s">
        <v>31</v>
      </c>
    </row>
    <row r="72" spans="1:21" ht="15.75" customHeight="1" x14ac:dyDescent="0.2">
      <c r="A72" s="178">
        <v>44837.850137222224</v>
      </c>
      <c r="B72" s="153" t="s">
        <v>323</v>
      </c>
      <c r="C72" s="153" t="s">
        <v>25</v>
      </c>
      <c r="D72" s="153" t="s">
        <v>24</v>
      </c>
      <c r="E72" s="153" t="s">
        <v>28</v>
      </c>
      <c r="F72" s="153" t="s">
        <v>27</v>
      </c>
      <c r="G72" s="153" t="s">
        <v>128</v>
      </c>
      <c r="H72" s="153" t="s">
        <v>23</v>
      </c>
      <c r="I72" s="153">
        <v>4</v>
      </c>
      <c r="J72" s="153">
        <v>5</v>
      </c>
      <c r="K72" s="153">
        <v>5</v>
      </c>
      <c r="L72" s="153">
        <v>5</v>
      </c>
      <c r="M72" s="153">
        <v>5</v>
      </c>
      <c r="N72" s="153">
        <v>5</v>
      </c>
      <c r="O72" s="153">
        <v>5</v>
      </c>
      <c r="P72" s="153">
        <v>5</v>
      </c>
      <c r="Q72" s="153">
        <v>5</v>
      </c>
      <c r="R72" s="153">
        <v>2</v>
      </c>
      <c r="S72" s="153">
        <v>4</v>
      </c>
      <c r="T72" s="153">
        <v>4</v>
      </c>
      <c r="U72" s="153" t="s">
        <v>31</v>
      </c>
    </row>
    <row r="73" spans="1:21" ht="23.25" x14ac:dyDescent="0.2">
      <c r="I73" s="1">
        <f>AVERAGE(I2:I72)</f>
        <v>4.71830985915493</v>
      </c>
      <c r="J73" s="1">
        <f t="shared" ref="J73:T73" si="0">AVERAGE(J2:J72)</f>
        <v>4.746478873239437</v>
      </c>
      <c r="K73" s="1">
        <f t="shared" si="0"/>
        <v>4.746478873239437</v>
      </c>
      <c r="L73" s="1">
        <f t="shared" si="0"/>
        <v>4.732394366197183</v>
      </c>
      <c r="M73" s="1">
        <f t="shared" si="0"/>
        <v>4.6338028169014081</v>
      </c>
      <c r="N73" s="1">
        <f t="shared" si="0"/>
        <v>4.676056338028169</v>
      </c>
      <c r="O73" s="1">
        <f t="shared" si="0"/>
        <v>4.7714285714285714</v>
      </c>
      <c r="P73" s="1">
        <f t="shared" si="0"/>
        <v>4.732394366197183</v>
      </c>
      <c r="Q73" s="1">
        <f t="shared" si="0"/>
        <v>4.8142857142857141</v>
      </c>
      <c r="R73" s="1">
        <f t="shared" si="0"/>
        <v>3.4507042253521125</v>
      </c>
      <c r="S73" s="1">
        <f t="shared" si="0"/>
        <v>4.323943661971831</v>
      </c>
      <c r="T73" s="1">
        <f t="shared" si="0"/>
        <v>4.394366197183099</v>
      </c>
    </row>
    <row r="74" spans="1:21" ht="23.25" x14ac:dyDescent="0.2">
      <c r="I74" s="2">
        <f>STDEV(I2:I73)</f>
        <v>0.50860479113430423</v>
      </c>
      <c r="J74" s="2">
        <f t="shared" ref="J74:T74" si="1">STDEV(J2:J73)</f>
        <v>0.46628015090836206</v>
      </c>
      <c r="K74" s="2">
        <f t="shared" si="1"/>
        <v>0.52321621467624568</v>
      </c>
      <c r="L74" s="2">
        <f t="shared" si="1"/>
        <v>0.52962241343558158</v>
      </c>
      <c r="M74" s="2">
        <f t="shared" si="1"/>
        <v>0.58717362213171542</v>
      </c>
      <c r="N74" s="2">
        <f t="shared" si="1"/>
        <v>0.57591685352847444</v>
      </c>
      <c r="O74" s="2">
        <f t="shared" si="1"/>
        <v>0.45265655765013896</v>
      </c>
      <c r="P74" s="2">
        <f t="shared" si="1"/>
        <v>0.50232547887681656</v>
      </c>
      <c r="Q74" s="2">
        <f t="shared" si="1"/>
        <v>0.45647272310487047</v>
      </c>
      <c r="R74" s="2">
        <f t="shared" si="1"/>
        <v>1.1232339175986965</v>
      </c>
      <c r="S74" s="2">
        <f t="shared" si="1"/>
        <v>0.57591685352847721</v>
      </c>
      <c r="T74" s="2">
        <f t="shared" si="1"/>
        <v>0.54330426822495348</v>
      </c>
    </row>
    <row r="75" spans="1:21" ht="23.25" x14ac:dyDescent="0.2">
      <c r="I75" s="3">
        <f>AVERAGE(I2:I74)</f>
        <v>4.6606426664423184</v>
      </c>
      <c r="J75" s="3">
        <f t="shared" ref="J75:T75" si="2">AVERAGE(J2:J74)</f>
        <v>4.6878460140294216</v>
      </c>
      <c r="K75" s="3">
        <f t="shared" si="2"/>
        <v>4.6886259601084346</v>
      </c>
      <c r="L75" s="3">
        <f t="shared" si="2"/>
        <v>4.6748221476662017</v>
      </c>
      <c r="M75" s="3">
        <f t="shared" si="2"/>
        <v>4.5783695402607272</v>
      </c>
      <c r="N75" s="3">
        <f t="shared" si="2"/>
        <v>4.6198900437199546</v>
      </c>
      <c r="O75" s="3">
        <f t="shared" si="2"/>
        <v>4.7114456267927594</v>
      </c>
      <c r="P75" s="3">
        <f t="shared" si="2"/>
        <v>4.6744482170558079</v>
      </c>
      <c r="Q75" s="3">
        <f t="shared" si="2"/>
        <v>4.7537605338526463</v>
      </c>
      <c r="R75" s="3">
        <f t="shared" si="2"/>
        <v>3.4188210704513811</v>
      </c>
      <c r="S75" s="3">
        <f t="shared" si="2"/>
        <v>4.2726008289794564</v>
      </c>
      <c r="T75" s="3">
        <f t="shared" si="2"/>
        <v>4.3416119241836721</v>
      </c>
    </row>
    <row r="76" spans="1:21" ht="24" x14ac:dyDescent="0.55000000000000004">
      <c r="A76" s="104" t="s">
        <v>93</v>
      </c>
      <c r="D76" s="104" t="s">
        <v>95</v>
      </c>
      <c r="E76" s="147"/>
      <c r="F76" s="147"/>
      <c r="G76" s="104" t="s">
        <v>96</v>
      </c>
      <c r="H76" s="147"/>
      <c r="I76" s="4">
        <f>STDEV(I2:I72)</f>
        <v>0.51222479974405521</v>
      </c>
      <c r="J76" s="4">
        <f t="shared" ref="J76:T76" si="3">STDEV(J2:J72)</f>
        <v>0.46959891272552778</v>
      </c>
      <c r="K76" s="4">
        <f t="shared" si="3"/>
        <v>0.52694022049550882</v>
      </c>
      <c r="L76" s="4">
        <f t="shared" si="3"/>
        <v>0.53339201555096472</v>
      </c>
      <c r="M76" s="4">
        <f t="shared" si="3"/>
        <v>0.59135284656016318</v>
      </c>
      <c r="N76" s="4">
        <f t="shared" si="3"/>
        <v>0.58001595759633839</v>
      </c>
      <c r="O76" s="4">
        <f t="shared" si="3"/>
        <v>0.45592487848769198</v>
      </c>
      <c r="P76" s="4">
        <f t="shared" si="3"/>
        <v>0.50590079430861934</v>
      </c>
      <c r="Q76" s="4">
        <f t="shared" si="3"/>
        <v>0.45976859784143248</v>
      </c>
      <c r="R76" s="4">
        <f t="shared" si="3"/>
        <v>1.1312285659452128</v>
      </c>
      <c r="S76" s="4">
        <f t="shared" si="3"/>
        <v>0.58001595759633839</v>
      </c>
      <c r="T76" s="4">
        <f t="shared" si="3"/>
        <v>0.54717125131865163</v>
      </c>
    </row>
    <row r="77" spans="1:21" ht="24" x14ac:dyDescent="0.55000000000000004">
      <c r="A77" s="128" t="s">
        <v>25</v>
      </c>
      <c r="B77" s="129">
        <f>COUNTIF(C1:C72,"หญิง")</f>
        <v>48</v>
      </c>
      <c r="D77" s="128" t="s">
        <v>28</v>
      </c>
      <c r="E77" s="129">
        <f>COUNTIF(E1:E72,"ปริญญาโท")</f>
        <v>52</v>
      </c>
      <c r="F77" s="5"/>
      <c r="G77" s="133" t="s">
        <v>210</v>
      </c>
      <c r="H77" s="129">
        <f>COUNTIF(G1:G72,"สังคมศึกษา")</f>
        <v>1</v>
      </c>
    </row>
    <row r="78" spans="1:21" ht="24" x14ac:dyDescent="0.55000000000000004">
      <c r="A78" s="128" t="s">
        <v>20</v>
      </c>
      <c r="B78" s="129">
        <f>COUNTIF(C1:C72,"ชาย")</f>
        <v>23</v>
      </c>
      <c r="D78" s="128" t="s">
        <v>22</v>
      </c>
      <c r="E78" s="129">
        <f>COUNTIF(E1:E72,"ปริญญาเอก")</f>
        <v>19</v>
      </c>
      <c r="F78" s="5"/>
      <c r="G78" s="133" t="s">
        <v>99</v>
      </c>
      <c r="H78" s="129">
        <f>COUNTIF(G2:G73,"หลักสูตรและการสอน")</f>
        <v>3</v>
      </c>
    </row>
    <row r="79" spans="1:21" ht="24" x14ac:dyDescent="0.55000000000000004">
      <c r="B79" s="127">
        <f>SUBTOTAL(9,B77:B78)</f>
        <v>71</v>
      </c>
      <c r="D79" s="5"/>
      <c r="E79" s="148">
        <f>SUBTOTAL(9,E76:E78)</f>
        <v>71</v>
      </c>
      <c r="F79" s="5"/>
      <c r="G79" s="133" t="s">
        <v>129</v>
      </c>
      <c r="H79" s="129">
        <f>COUNTIF(G1:G72,"บริหารธุรกิจ")</f>
        <v>2</v>
      </c>
    </row>
    <row r="80" spans="1:21" ht="24" x14ac:dyDescent="0.55000000000000004">
      <c r="A80" s="128" t="s">
        <v>26</v>
      </c>
      <c r="B80" s="129">
        <f>COUNTIF(D1:D72,"20-30 ปี")</f>
        <v>31</v>
      </c>
      <c r="D80" s="149" t="s">
        <v>92</v>
      </c>
      <c r="E80" s="5"/>
      <c r="F80" s="5"/>
      <c r="G80" s="133" t="s">
        <v>130</v>
      </c>
      <c r="H80" s="129">
        <f>COUNTIF(G2:G73,"ฟิสิกส์ประยุกต์")</f>
        <v>1</v>
      </c>
    </row>
    <row r="81" spans="1:8" ht="24" x14ac:dyDescent="0.55000000000000004">
      <c r="A81" s="128" t="s">
        <v>24</v>
      </c>
      <c r="B81" s="129">
        <f>COUNTIF(D1:D72,"31-40 ปี")</f>
        <v>26</v>
      </c>
      <c r="D81" s="130" t="s">
        <v>27</v>
      </c>
      <c r="E81" s="135">
        <f>COUNTIF(F1:F72,"ศึกษาศาสตร์")</f>
        <v>64</v>
      </c>
      <c r="F81" s="5"/>
      <c r="G81" s="133" t="s">
        <v>102</v>
      </c>
      <c r="H81" s="129">
        <f>COUNTIF(G2:G72,"เทคโนโลยีและสื่อสารการศึกษา")</f>
        <v>1</v>
      </c>
    </row>
    <row r="82" spans="1:8" ht="24" x14ac:dyDescent="0.55000000000000004">
      <c r="A82" s="128" t="s">
        <v>21</v>
      </c>
      <c r="B82" s="129">
        <f>COUNTIF(D1:D73,"41-50 ปี")</f>
        <v>13</v>
      </c>
      <c r="D82" s="130" t="s">
        <v>346</v>
      </c>
      <c r="E82" s="135">
        <f>COUNTIF(F2:F72,"สถาปัตยกรรมศาสตร์ ศิลปะและการออกแบบ")</f>
        <v>1</v>
      </c>
      <c r="F82" s="5"/>
      <c r="G82" s="133" t="s">
        <v>259</v>
      </c>
      <c r="H82" s="129">
        <f>COUNTIF(G2:G72,"ดุริยางคศิลป์")</f>
        <v>2</v>
      </c>
    </row>
    <row r="83" spans="1:8" ht="24" x14ac:dyDescent="0.55000000000000004">
      <c r="A83" s="128" t="s">
        <v>32</v>
      </c>
      <c r="B83" s="129">
        <f>COUNTIF(D2:D74,"51 ปีขึ้นไป")</f>
        <v>1</v>
      </c>
      <c r="D83" s="130" t="s">
        <v>114</v>
      </c>
      <c r="E83" s="135">
        <f>COUNTIF(F2:F72,"มนุษยศาสตร์")</f>
        <v>2</v>
      </c>
      <c r="F83" s="5"/>
      <c r="G83" s="133" t="s">
        <v>188</v>
      </c>
      <c r="H83" s="129">
        <f>COUNTIF(G2:G72,"พลศึกษาและวิทยาศาสตร์การออกกำลังกาย")</f>
        <v>1</v>
      </c>
    </row>
    <row r="84" spans="1:8" ht="24" x14ac:dyDescent="0.55000000000000004">
      <c r="B84" s="127">
        <f>SUM(B80:B83)</f>
        <v>71</v>
      </c>
      <c r="D84" s="130" t="s">
        <v>104</v>
      </c>
      <c r="E84" s="135">
        <f>COUNTIF(F2:F77,"บริหารธุรกิจ เศรษฐศาสตร์และการสื่อสาร")</f>
        <v>3</v>
      </c>
      <c r="F84" s="5"/>
      <c r="G84" s="133" t="s">
        <v>128</v>
      </c>
      <c r="H84" s="129">
        <f>COUNTIF(G2:G72,"การบริหารการศึกษา")</f>
        <v>58</v>
      </c>
    </row>
    <row r="85" spans="1:8" ht="24" x14ac:dyDescent="0.55000000000000004">
      <c r="D85" s="130" t="s">
        <v>101</v>
      </c>
      <c r="E85" s="135">
        <f>COUNTIF(F3:F78,"วิทยาศาสตร์")</f>
        <v>1</v>
      </c>
      <c r="F85" s="5"/>
      <c r="G85" s="133" t="s">
        <v>346</v>
      </c>
      <c r="H85" s="129">
        <f>COUNTIF(G2:G72,"สถาปัตยกรรมศาสตร์ ศิลปะและการออกแบบ")</f>
        <v>1</v>
      </c>
    </row>
    <row r="86" spans="1:8" ht="24" x14ac:dyDescent="0.55000000000000004">
      <c r="E86" s="148">
        <f>SUBTOTAL(9,E81:E85)</f>
        <v>71</v>
      </c>
      <c r="F86" s="5"/>
      <c r="G86" s="182" t="s">
        <v>264</v>
      </c>
      <c r="H86" s="129">
        <f>COUNTIF(G3:G73,"เศรษฐศาสตร์")</f>
        <v>1</v>
      </c>
    </row>
    <row r="87" spans="1:8" ht="24" x14ac:dyDescent="0.55000000000000004">
      <c r="F87" s="5"/>
      <c r="H87" s="127">
        <f>SUM(H77:H86)</f>
        <v>71</v>
      </c>
    </row>
    <row r="88" spans="1:8" ht="24" x14ac:dyDescent="0.55000000000000004">
      <c r="F88" s="5"/>
      <c r="G88" s="5"/>
    </row>
    <row r="90" spans="1:8" ht="24" x14ac:dyDescent="0.55000000000000004">
      <c r="F90" s="5"/>
    </row>
    <row r="91" spans="1:8" ht="24" x14ac:dyDescent="0.55000000000000004">
      <c r="F91" s="5"/>
    </row>
    <row r="92" spans="1:8" ht="24" x14ac:dyDescent="0.55000000000000004">
      <c r="F92" s="5"/>
    </row>
    <row r="93" spans="1:8" ht="24" x14ac:dyDescent="0.55000000000000004">
      <c r="F93" s="5"/>
      <c r="H93" s="5"/>
    </row>
    <row r="94" spans="1:8" ht="24" x14ac:dyDescent="0.55000000000000004">
      <c r="F94" s="5"/>
      <c r="H94" s="5"/>
    </row>
    <row r="95" spans="1:8" ht="24" x14ac:dyDescent="0.55000000000000004">
      <c r="F95" s="5"/>
      <c r="H95" s="5"/>
    </row>
  </sheetData>
  <autoFilter ref="G1:G97" xr:uid="{27C693A4-D5C9-41C0-B976-572613146904}"/>
  <hyperlinks>
    <hyperlink ref="B25" r:id="rId1" display="mekokulope@gmail.com" xr:uid="{DBF4D3C2-4B65-41F8-9F44-286F328DB85A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U62"/>
  <sheetViews>
    <sheetView topLeftCell="O1" zoomScaleNormal="100" workbookViewId="0">
      <selection activeCell="U10" sqref="U10"/>
    </sheetView>
  </sheetViews>
  <sheetFormatPr defaultColWidth="14.42578125" defaultRowHeight="12.75" x14ac:dyDescent="0.2"/>
  <cols>
    <col min="1" max="1" width="42.42578125" bestFit="1" customWidth="1"/>
    <col min="2" max="2" width="21.5703125" customWidth="1"/>
    <col min="3" max="3" width="14.5703125" customWidth="1"/>
    <col min="4" max="4" width="40.7109375" bestFit="1" customWidth="1"/>
    <col min="5" max="5" width="21.5703125" customWidth="1"/>
    <col min="6" max="6" width="36.7109375" bestFit="1" customWidth="1"/>
    <col min="7" max="7" width="41.7109375" bestFit="1" customWidth="1"/>
    <col min="8" max="26" width="21.5703125" customWidth="1"/>
  </cols>
  <sheetData>
    <row r="1" spans="1:21" x14ac:dyDescent="0.2">
      <c r="A1" s="152" t="s">
        <v>0</v>
      </c>
      <c r="B1" s="152" t="s">
        <v>97</v>
      </c>
      <c r="C1" s="152" t="s">
        <v>1</v>
      </c>
      <c r="D1" s="152" t="s">
        <v>2</v>
      </c>
      <c r="E1" s="152" t="s">
        <v>3</v>
      </c>
      <c r="F1" s="152" t="s">
        <v>4</v>
      </c>
      <c r="G1" s="152" t="s">
        <v>5</v>
      </c>
      <c r="H1" s="152" t="s">
        <v>6</v>
      </c>
      <c r="I1" s="152" t="s">
        <v>7</v>
      </c>
      <c r="J1" s="152" t="s">
        <v>8</v>
      </c>
      <c r="K1" s="152" t="s">
        <v>9</v>
      </c>
      <c r="L1" s="152" t="s">
        <v>10</v>
      </c>
      <c r="M1" s="152" t="s">
        <v>11</v>
      </c>
      <c r="N1" s="152" t="s">
        <v>12</v>
      </c>
      <c r="O1" s="152" t="s">
        <v>13</v>
      </c>
      <c r="P1" s="152" t="s">
        <v>14</v>
      </c>
      <c r="Q1" s="152" t="s">
        <v>15</v>
      </c>
      <c r="R1" s="152" t="s">
        <v>16</v>
      </c>
      <c r="S1" s="152" t="s">
        <v>17</v>
      </c>
      <c r="T1" s="152" t="s">
        <v>18</v>
      </c>
      <c r="U1" s="152" t="s">
        <v>19</v>
      </c>
    </row>
    <row r="2" spans="1:21" ht="15.75" customHeight="1" x14ac:dyDescent="0.2">
      <c r="A2" s="178">
        <v>44837.783472766205</v>
      </c>
      <c r="B2" s="153" t="s">
        <v>123</v>
      </c>
      <c r="C2" s="153" t="s">
        <v>25</v>
      </c>
      <c r="D2" s="153" t="s">
        <v>26</v>
      </c>
      <c r="E2" s="153" t="s">
        <v>28</v>
      </c>
      <c r="F2" s="153" t="s">
        <v>104</v>
      </c>
      <c r="G2" s="153" t="s">
        <v>124</v>
      </c>
      <c r="H2" s="153" t="s">
        <v>30</v>
      </c>
      <c r="I2" s="153">
        <v>3</v>
      </c>
      <c r="J2" s="153">
        <v>3</v>
      </c>
      <c r="K2" s="153">
        <v>3</v>
      </c>
      <c r="L2" s="153">
        <v>3</v>
      </c>
      <c r="M2" s="153">
        <v>3</v>
      </c>
      <c r="N2" s="153">
        <v>3</v>
      </c>
      <c r="O2" s="153">
        <v>3</v>
      </c>
      <c r="P2" s="153">
        <v>3</v>
      </c>
      <c r="Q2" s="153">
        <v>3</v>
      </c>
      <c r="R2" s="153">
        <v>3</v>
      </c>
      <c r="S2" s="153">
        <v>3</v>
      </c>
      <c r="T2" s="153">
        <v>3</v>
      </c>
    </row>
    <row r="3" spans="1:21" ht="15.75" customHeight="1" x14ac:dyDescent="0.2">
      <c r="A3" s="178">
        <v>44837.784645173611</v>
      </c>
      <c r="B3" s="153" t="s">
        <v>152</v>
      </c>
      <c r="C3" s="153" t="s">
        <v>20</v>
      </c>
      <c r="D3" s="153" t="s">
        <v>24</v>
      </c>
      <c r="E3" s="153" t="s">
        <v>28</v>
      </c>
      <c r="F3" s="153" t="s">
        <v>27</v>
      </c>
      <c r="G3" s="153" t="s">
        <v>128</v>
      </c>
      <c r="H3" s="153" t="s">
        <v>30</v>
      </c>
      <c r="I3" s="153">
        <v>5</v>
      </c>
      <c r="J3" s="153">
        <v>5</v>
      </c>
      <c r="K3" s="153">
        <v>5</v>
      </c>
      <c r="L3" s="153">
        <v>5</v>
      </c>
      <c r="M3" s="153">
        <v>4</v>
      </c>
      <c r="N3" s="153">
        <v>4</v>
      </c>
      <c r="O3" s="153">
        <v>4</v>
      </c>
      <c r="P3" s="153">
        <v>4</v>
      </c>
      <c r="Q3" s="153">
        <v>5</v>
      </c>
      <c r="R3" s="153">
        <v>2</v>
      </c>
      <c r="S3" s="153">
        <v>3</v>
      </c>
      <c r="T3" s="153">
        <v>4</v>
      </c>
    </row>
    <row r="4" spans="1:21" ht="15.75" customHeight="1" x14ac:dyDescent="0.2">
      <c r="A4" s="178">
        <v>44837.792472673609</v>
      </c>
      <c r="B4" s="153" t="s">
        <v>168</v>
      </c>
      <c r="C4" s="153" t="s">
        <v>25</v>
      </c>
      <c r="D4" s="153" t="s">
        <v>26</v>
      </c>
      <c r="E4" s="153" t="s">
        <v>28</v>
      </c>
      <c r="F4" s="153" t="s">
        <v>27</v>
      </c>
      <c r="G4" s="153" t="s">
        <v>128</v>
      </c>
      <c r="H4" s="153" t="s">
        <v>30</v>
      </c>
      <c r="I4" s="153">
        <v>5</v>
      </c>
      <c r="J4" s="153">
        <v>5</v>
      </c>
      <c r="K4" s="153">
        <v>5</v>
      </c>
      <c r="L4" s="153">
        <v>5</v>
      </c>
      <c r="M4" s="153">
        <v>5</v>
      </c>
      <c r="N4" s="153">
        <v>5</v>
      </c>
      <c r="O4" s="153">
        <v>5</v>
      </c>
      <c r="P4" s="153">
        <v>5</v>
      </c>
      <c r="Q4" s="153">
        <v>5</v>
      </c>
      <c r="R4" s="153">
        <v>5</v>
      </c>
      <c r="S4" s="153">
        <v>5</v>
      </c>
      <c r="T4" s="153">
        <v>5</v>
      </c>
      <c r="U4" s="153" t="s">
        <v>31</v>
      </c>
    </row>
    <row r="5" spans="1:21" ht="15.75" customHeight="1" x14ac:dyDescent="0.2">
      <c r="A5" s="178">
        <v>44837.796362048612</v>
      </c>
      <c r="B5" s="153" t="s">
        <v>191</v>
      </c>
      <c r="C5" s="153" t="s">
        <v>20</v>
      </c>
      <c r="D5" s="153" t="s">
        <v>21</v>
      </c>
      <c r="E5" s="153" t="s">
        <v>28</v>
      </c>
      <c r="F5" s="153" t="s">
        <v>27</v>
      </c>
      <c r="G5" s="153" t="s">
        <v>128</v>
      </c>
      <c r="H5" s="153" t="s">
        <v>30</v>
      </c>
      <c r="I5" s="153">
        <v>5</v>
      </c>
      <c r="J5" s="153">
        <v>5</v>
      </c>
      <c r="K5" s="153">
        <v>5</v>
      </c>
      <c r="L5" s="153">
        <v>5</v>
      </c>
      <c r="M5" s="153">
        <v>5</v>
      </c>
      <c r="N5" s="153">
        <v>5</v>
      </c>
      <c r="O5" s="153">
        <v>5</v>
      </c>
      <c r="P5" s="153">
        <v>5</v>
      </c>
      <c r="Q5" s="153">
        <v>5</v>
      </c>
      <c r="R5" s="153">
        <v>3</v>
      </c>
      <c r="S5" s="153">
        <v>4</v>
      </c>
      <c r="T5" s="153">
        <v>5</v>
      </c>
    </row>
    <row r="6" spans="1:21" ht="15.75" customHeight="1" x14ac:dyDescent="0.2">
      <c r="A6" s="178">
        <v>44837.796979537037</v>
      </c>
      <c r="B6" s="153" t="s">
        <v>194</v>
      </c>
      <c r="C6" s="153" t="s">
        <v>25</v>
      </c>
      <c r="D6" s="153" t="s">
        <v>26</v>
      </c>
      <c r="E6" s="153" t="s">
        <v>28</v>
      </c>
      <c r="F6" s="153" t="s">
        <v>27</v>
      </c>
      <c r="G6" s="153" t="s">
        <v>128</v>
      </c>
      <c r="H6" s="153" t="s">
        <v>30</v>
      </c>
      <c r="I6" s="153">
        <v>5</v>
      </c>
      <c r="J6" s="153">
        <v>5</v>
      </c>
      <c r="K6" s="153">
        <v>5</v>
      </c>
      <c r="L6" s="153">
        <v>5</v>
      </c>
      <c r="M6" s="153">
        <v>4</v>
      </c>
      <c r="N6" s="153">
        <v>4</v>
      </c>
      <c r="O6" s="153">
        <v>5</v>
      </c>
      <c r="P6" s="153">
        <v>5</v>
      </c>
      <c r="Q6" s="153">
        <v>5</v>
      </c>
      <c r="R6" s="153">
        <v>3</v>
      </c>
      <c r="S6" s="153">
        <v>4</v>
      </c>
      <c r="T6" s="153">
        <v>4</v>
      </c>
    </row>
    <row r="7" spans="1:21" ht="15.75" customHeight="1" x14ac:dyDescent="0.2">
      <c r="A7" s="178">
        <v>44837.797469780096</v>
      </c>
      <c r="B7" s="153" t="s">
        <v>137</v>
      </c>
      <c r="C7" s="153" t="s">
        <v>25</v>
      </c>
      <c r="D7" s="153" t="s">
        <v>24</v>
      </c>
      <c r="E7" s="153" t="s">
        <v>28</v>
      </c>
      <c r="F7" s="153" t="s">
        <v>104</v>
      </c>
      <c r="G7" s="153" t="s">
        <v>129</v>
      </c>
      <c r="H7" s="153" t="s">
        <v>30</v>
      </c>
      <c r="I7" s="153">
        <v>5</v>
      </c>
      <c r="J7" s="153">
        <v>5</v>
      </c>
      <c r="K7" s="153">
        <v>5</v>
      </c>
      <c r="L7" s="153">
        <v>5</v>
      </c>
      <c r="M7" s="153">
        <v>5</v>
      </c>
      <c r="N7" s="153">
        <v>5</v>
      </c>
      <c r="O7" s="153">
        <v>5</v>
      </c>
      <c r="P7" s="153">
        <v>5</v>
      </c>
      <c r="Q7" s="153">
        <v>5</v>
      </c>
      <c r="R7" s="153">
        <v>3</v>
      </c>
      <c r="S7" s="153">
        <v>3</v>
      </c>
      <c r="T7" s="153">
        <v>4</v>
      </c>
    </row>
    <row r="8" spans="1:21" ht="15.75" customHeight="1" x14ac:dyDescent="0.2">
      <c r="A8" s="178">
        <v>44837.802623900461</v>
      </c>
      <c r="B8" s="153" t="s">
        <v>224</v>
      </c>
      <c r="C8" s="153" t="s">
        <v>20</v>
      </c>
      <c r="D8" s="153" t="s">
        <v>26</v>
      </c>
      <c r="E8" s="153" t="s">
        <v>28</v>
      </c>
      <c r="F8" s="153" t="s">
        <v>114</v>
      </c>
      <c r="G8" s="153" t="s">
        <v>113</v>
      </c>
      <c r="H8" s="153" t="s">
        <v>30</v>
      </c>
      <c r="I8" s="153">
        <v>5</v>
      </c>
      <c r="J8" s="153">
        <v>5</v>
      </c>
      <c r="K8" s="153">
        <v>5</v>
      </c>
      <c r="L8" s="153">
        <v>4</v>
      </c>
      <c r="M8" s="153">
        <v>5</v>
      </c>
      <c r="N8" s="153">
        <v>5</v>
      </c>
      <c r="O8" s="153">
        <v>4</v>
      </c>
      <c r="P8" s="153">
        <v>4</v>
      </c>
      <c r="Q8" s="153">
        <v>5</v>
      </c>
      <c r="R8" s="153">
        <v>3</v>
      </c>
      <c r="S8" s="153">
        <v>4</v>
      </c>
      <c r="T8" s="153">
        <v>4</v>
      </c>
      <c r="U8" s="153" t="s">
        <v>225</v>
      </c>
    </row>
    <row r="9" spans="1:21" ht="15.75" customHeight="1" x14ac:dyDescent="0.2">
      <c r="A9" s="178">
        <v>44837.805064768516</v>
      </c>
      <c r="B9" s="153" t="s">
        <v>134</v>
      </c>
      <c r="C9" s="153" t="s">
        <v>25</v>
      </c>
      <c r="D9" s="153" t="s">
        <v>24</v>
      </c>
      <c r="E9" s="153" t="s">
        <v>22</v>
      </c>
      <c r="F9" s="153" t="s">
        <v>27</v>
      </c>
      <c r="G9" s="153" t="s">
        <v>135</v>
      </c>
      <c r="H9" s="153" t="s">
        <v>30</v>
      </c>
      <c r="I9" s="153">
        <v>5</v>
      </c>
      <c r="J9" s="153">
        <v>5</v>
      </c>
      <c r="K9" s="153">
        <v>4</v>
      </c>
      <c r="L9" s="153">
        <v>4</v>
      </c>
      <c r="M9" s="153">
        <v>5</v>
      </c>
      <c r="N9" s="153">
        <v>5</v>
      </c>
      <c r="O9" s="153">
        <v>5</v>
      </c>
      <c r="P9" s="153">
        <v>5</v>
      </c>
      <c r="Q9" s="153">
        <v>4</v>
      </c>
      <c r="R9" s="153">
        <v>3</v>
      </c>
      <c r="S9" s="153">
        <v>4</v>
      </c>
      <c r="T9" s="153">
        <v>4</v>
      </c>
      <c r="U9" s="153" t="s">
        <v>336</v>
      </c>
    </row>
    <row r="10" spans="1:21" ht="15.75" customHeight="1" x14ac:dyDescent="0.2">
      <c r="A10" s="178">
        <v>44837.807238854162</v>
      </c>
      <c r="B10" s="153" t="s">
        <v>125</v>
      </c>
      <c r="C10" s="153" t="s">
        <v>25</v>
      </c>
      <c r="D10" s="153" t="s">
        <v>24</v>
      </c>
      <c r="E10" s="153" t="s">
        <v>22</v>
      </c>
      <c r="F10" s="153" t="s">
        <v>100</v>
      </c>
      <c r="G10" s="153" t="s">
        <v>100</v>
      </c>
      <c r="H10" s="153" t="s">
        <v>30</v>
      </c>
      <c r="I10" s="153">
        <v>4</v>
      </c>
      <c r="J10" s="153">
        <v>4</v>
      </c>
      <c r="K10" s="153">
        <v>4</v>
      </c>
      <c r="L10" s="153">
        <v>4</v>
      </c>
      <c r="M10" s="153">
        <v>4</v>
      </c>
      <c r="N10" s="153">
        <v>4</v>
      </c>
      <c r="O10" s="153">
        <v>3</v>
      </c>
      <c r="P10" s="153">
        <v>3</v>
      </c>
      <c r="Q10" s="153">
        <v>4</v>
      </c>
      <c r="R10" s="153">
        <v>3</v>
      </c>
      <c r="S10" s="153">
        <v>4</v>
      </c>
      <c r="T10" s="153">
        <v>5</v>
      </c>
      <c r="U10" s="153" t="s">
        <v>338</v>
      </c>
    </row>
    <row r="11" spans="1:21" ht="15.75" customHeight="1" x14ac:dyDescent="0.2">
      <c r="A11" s="178">
        <v>44837.807465381949</v>
      </c>
      <c r="B11" s="153" t="s">
        <v>132</v>
      </c>
      <c r="C11" s="153" t="s">
        <v>25</v>
      </c>
      <c r="D11" s="153" t="s">
        <v>21</v>
      </c>
      <c r="E11" s="153" t="s">
        <v>22</v>
      </c>
      <c r="F11" s="153" t="s">
        <v>100</v>
      </c>
      <c r="G11" s="153" t="s">
        <v>100</v>
      </c>
      <c r="H11" s="153" t="s">
        <v>30</v>
      </c>
      <c r="I11" s="153">
        <v>4</v>
      </c>
      <c r="J11" s="153">
        <v>4</v>
      </c>
      <c r="K11" s="153">
        <v>4</v>
      </c>
      <c r="L11" s="153">
        <v>4</v>
      </c>
      <c r="M11" s="153">
        <v>4</v>
      </c>
      <c r="N11" s="153">
        <v>4</v>
      </c>
      <c r="O11" s="153">
        <v>2</v>
      </c>
      <c r="P11" s="153">
        <v>3</v>
      </c>
      <c r="Q11" s="153">
        <v>3</v>
      </c>
      <c r="R11" s="153">
        <v>2</v>
      </c>
      <c r="S11" s="153">
        <v>3</v>
      </c>
      <c r="T11" s="153">
        <v>4</v>
      </c>
    </row>
    <row r="12" spans="1:21" ht="15.75" customHeight="1" x14ac:dyDescent="0.2">
      <c r="A12" s="178">
        <v>44837.809109166672</v>
      </c>
      <c r="B12" s="153" t="s">
        <v>250</v>
      </c>
      <c r="C12" s="153" t="s">
        <v>25</v>
      </c>
      <c r="D12" s="153" t="s">
        <v>26</v>
      </c>
      <c r="E12" s="153" t="s">
        <v>28</v>
      </c>
      <c r="F12" s="153" t="s">
        <v>27</v>
      </c>
      <c r="G12" s="153" t="s">
        <v>128</v>
      </c>
      <c r="H12" s="153" t="s">
        <v>30</v>
      </c>
      <c r="I12" s="153">
        <v>5</v>
      </c>
      <c r="J12" s="153">
        <v>5</v>
      </c>
      <c r="K12" s="153">
        <v>5</v>
      </c>
      <c r="L12" s="153">
        <v>4</v>
      </c>
      <c r="M12" s="153">
        <v>5</v>
      </c>
      <c r="N12" s="153">
        <v>5</v>
      </c>
      <c r="O12" s="153">
        <v>5</v>
      </c>
      <c r="P12" s="153">
        <v>5</v>
      </c>
      <c r="Q12" s="153">
        <v>5</v>
      </c>
      <c r="R12" s="153">
        <v>4</v>
      </c>
      <c r="S12" s="153">
        <v>4</v>
      </c>
      <c r="T12" s="153">
        <v>4</v>
      </c>
      <c r="U12" s="153" t="s">
        <v>31</v>
      </c>
    </row>
    <row r="13" spans="1:21" ht="15.75" customHeight="1" x14ac:dyDescent="0.2">
      <c r="A13" s="178">
        <v>44837.809599467597</v>
      </c>
      <c r="B13" s="153" t="s">
        <v>133</v>
      </c>
      <c r="C13" s="153" t="s">
        <v>25</v>
      </c>
      <c r="D13" s="153" t="s">
        <v>26</v>
      </c>
      <c r="E13" s="153" t="s">
        <v>28</v>
      </c>
      <c r="F13" s="153" t="s">
        <v>101</v>
      </c>
      <c r="G13" s="153" t="s">
        <v>130</v>
      </c>
      <c r="H13" s="153" t="s">
        <v>30</v>
      </c>
      <c r="I13" s="153">
        <v>5</v>
      </c>
      <c r="J13" s="153">
        <v>4</v>
      </c>
      <c r="K13" s="153">
        <v>5</v>
      </c>
      <c r="L13" s="153">
        <v>4</v>
      </c>
      <c r="M13" s="153">
        <v>5</v>
      </c>
      <c r="N13" s="153">
        <v>5</v>
      </c>
      <c r="O13" s="153">
        <v>5</v>
      </c>
      <c r="P13" s="153">
        <v>5</v>
      </c>
      <c r="Q13" s="153">
        <v>4</v>
      </c>
      <c r="R13" s="153">
        <v>3</v>
      </c>
      <c r="S13" s="153">
        <v>5</v>
      </c>
      <c r="T13" s="153">
        <v>5</v>
      </c>
      <c r="U13" s="153" t="s">
        <v>31</v>
      </c>
    </row>
    <row r="14" spans="1:21" ht="15.75" customHeight="1" x14ac:dyDescent="0.2">
      <c r="A14" s="178">
        <v>44837.810475277773</v>
      </c>
      <c r="B14" s="153" t="s">
        <v>256</v>
      </c>
      <c r="C14" s="153" t="s">
        <v>25</v>
      </c>
      <c r="D14" s="153" t="s">
        <v>26</v>
      </c>
      <c r="E14" s="153" t="s">
        <v>28</v>
      </c>
      <c r="F14" s="153" t="s">
        <v>116</v>
      </c>
      <c r="G14" s="153" t="s">
        <v>117</v>
      </c>
      <c r="H14" s="153" t="s">
        <v>30</v>
      </c>
      <c r="I14" s="153">
        <v>5</v>
      </c>
      <c r="J14" s="153">
        <v>5</v>
      </c>
      <c r="K14" s="153">
        <v>5</v>
      </c>
      <c r="L14" s="153">
        <v>4</v>
      </c>
      <c r="M14" s="153">
        <v>4</v>
      </c>
      <c r="N14" s="153">
        <v>4</v>
      </c>
      <c r="O14" s="153">
        <v>4</v>
      </c>
      <c r="P14" s="153">
        <v>4</v>
      </c>
      <c r="Q14" s="153">
        <v>4</v>
      </c>
      <c r="R14" s="153">
        <v>3</v>
      </c>
      <c r="S14" s="153">
        <v>4</v>
      </c>
      <c r="T14" s="153">
        <v>4</v>
      </c>
    </row>
    <row r="15" spans="1:21" ht="15.75" customHeight="1" x14ac:dyDescent="0.2">
      <c r="A15" s="178">
        <v>44837.815152997689</v>
      </c>
      <c r="B15" s="153" t="s">
        <v>274</v>
      </c>
      <c r="C15" s="153" t="s">
        <v>25</v>
      </c>
      <c r="D15" s="153" t="s">
        <v>26</v>
      </c>
      <c r="E15" s="153" t="s">
        <v>28</v>
      </c>
      <c r="F15" s="153" t="s">
        <v>104</v>
      </c>
      <c r="G15" s="153" t="s">
        <v>275</v>
      </c>
      <c r="H15" s="153" t="s">
        <v>30</v>
      </c>
      <c r="I15" s="153">
        <v>4</v>
      </c>
      <c r="J15" s="153">
        <v>4</v>
      </c>
      <c r="K15" s="153">
        <v>4</v>
      </c>
      <c r="L15" s="153">
        <v>3</v>
      </c>
      <c r="M15" s="153">
        <v>3</v>
      </c>
      <c r="N15" s="153">
        <v>4</v>
      </c>
      <c r="O15" s="153">
        <v>4</v>
      </c>
      <c r="P15" s="153">
        <v>3</v>
      </c>
      <c r="Q15" s="153">
        <v>4</v>
      </c>
      <c r="R15" s="153">
        <v>3</v>
      </c>
      <c r="S15" s="153">
        <v>4</v>
      </c>
      <c r="T15" s="153">
        <v>5</v>
      </c>
      <c r="U15" s="153" t="s">
        <v>276</v>
      </c>
    </row>
    <row r="16" spans="1:21" ht="15.75" customHeight="1" x14ac:dyDescent="0.2">
      <c r="A16" s="178">
        <v>44837.815971840275</v>
      </c>
      <c r="B16" s="153" t="s">
        <v>131</v>
      </c>
      <c r="C16" s="153" t="s">
        <v>25</v>
      </c>
      <c r="D16" s="153" t="s">
        <v>24</v>
      </c>
      <c r="E16" s="153" t="s">
        <v>22</v>
      </c>
      <c r="F16" s="153" t="s">
        <v>100</v>
      </c>
      <c r="G16" s="153" t="s">
        <v>100</v>
      </c>
      <c r="H16" s="153" t="s">
        <v>30</v>
      </c>
      <c r="I16" s="153">
        <v>4</v>
      </c>
      <c r="J16" s="153">
        <v>4</v>
      </c>
      <c r="K16" s="153">
        <v>3</v>
      </c>
      <c r="L16" s="153">
        <v>3</v>
      </c>
      <c r="M16" s="153">
        <v>5</v>
      </c>
      <c r="N16" s="153">
        <v>4</v>
      </c>
      <c r="O16" s="153">
        <v>4</v>
      </c>
      <c r="P16" s="153">
        <v>4</v>
      </c>
      <c r="Q16" s="153">
        <v>5</v>
      </c>
      <c r="R16" s="153">
        <v>2</v>
      </c>
      <c r="S16" s="153">
        <v>3</v>
      </c>
      <c r="T16" s="153">
        <v>3</v>
      </c>
    </row>
    <row r="17" spans="1:21" ht="15.75" customHeight="1" x14ac:dyDescent="0.2">
      <c r="A17" s="178">
        <v>44837.816169965277</v>
      </c>
      <c r="B17" s="153" t="s">
        <v>281</v>
      </c>
      <c r="C17" s="153" t="s">
        <v>20</v>
      </c>
      <c r="D17" s="153" t="s">
        <v>24</v>
      </c>
      <c r="E17" s="153" t="s">
        <v>28</v>
      </c>
      <c r="F17" s="153" t="s">
        <v>114</v>
      </c>
      <c r="G17" s="153" t="s">
        <v>259</v>
      </c>
      <c r="H17" s="153" t="s">
        <v>30</v>
      </c>
      <c r="I17" s="153">
        <v>5</v>
      </c>
      <c r="J17" s="153">
        <v>5</v>
      </c>
      <c r="K17" s="153">
        <v>5</v>
      </c>
      <c r="L17" s="153">
        <v>5</v>
      </c>
      <c r="M17" s="153">
        <v>5</v>
      </c>
      <c r="N17" s="153">
        <v>5</v>
      </c>
      <c r="O17" s="153">
        <v>5</v>
      </c>
      <c r="P17" s="153">
        <v>5</v>
      </c>
      <c r="Q17" s="153">
        <v>5</v>
      </c>
      <c r="R17" s="153">
        <v>5</v>
      </c>
      <c r="S17" s="153">
        <v>5</v>
      </c>
      <c r="T17" s="153">
        <v>5</v>
      </c>
    </row>
    <row r="18" spans="1:21" ht="15.75" customHeight="1" x14ac:dyDescent="0.2">
      <c r="A18" s="178">
        <v>44837.816702314813</v>
      </c>
      <c r="B18" s="153" t="s">
        <v>282</v>
      </c>
      <c r="C18" s="153" t="s">
        <v>20</v>
      </c>
      <c r="D18" s="153" t="s">
        <v>32</v>
      </c>
      <c r="E18" s="153" t="s">
        <v>28</v>
      </c>
      <c r="F18" s="153" t="s">
        <v>104</v>
      </c>
      <c r="G18" s="153" t="s">
        <v>129</v>
      </c>
      <c r="H18" s="153" t="s">
        <v>30</v>
      </c>
      <c r="I18" s="153">
        <v>5</v>
      </c>
      <c r="J18" s="153">
        <v>4</v>
      </c>
      <c r="K18" s="153">
        <v>4</v>
      </c>
      <c r="L18" s="153">
        <v>5</v>
      </c>
      <c r="M18" s="153">
        <v>5</v>
      </c>
      <c r="N18" s="153">
        <v>5</v>
      </c>
      <c r="O18" s="153">
        <v>5</v>
      </c>
      <c r="P18" s="153">
        <v>5</v>
      </c>
      <c r="Q18" s="153">
        <v>5</v>
      </c>
      <c r="R18" s="153">
        <v>3</v>
      </c>
      <c r="S18" s="153">
        <v>4</v>
      </c>
      <c r="T18" s="153">
        <v>4</v>
      </c>
      <c r="U18" s="153" t="s">
        <v>283</v>
      </c>
    </row>
    <row r="19" spans="1:21" ht="15.75" customHeight="1" x14ac:dyDescent="0.2">
      <c r="A19" s="178">
        <v>44837.820972060188</v>
      </c>
      <c r="B19" s="153" t="s">
        <v>126</v>
      </c>
      <c r="C19" s="153" t="s">
        <v>25</v>
      </c>
      <c r="D19" s="153" t="s">
        <v>26</v>
      </c>
      <c r="E19" s="153" t="s">
        <v>28</v>
      </c>
      <c r="F19" s="153" t="s">
        <v>27</v>
      </c>
      <c r="G19" s="153" t="s">
        <v>128</v>
      </c>
      <c r="H19" s="153" t="s">
        <v>30</v>
      </c>
      <c r="I19" s="153">
        <v>5</v>
      </c>
      <c r="J19" s="153">
        <v>5</v>
      </c>
      <c r="K19" s="153">
        <v>5</v>
      </c>
      <c r="L19" s="153">
        <v>4</v>
      </c>
      <c r="M19" s="153">
        <v>5</v>
      </c>
      <c r="N19" s="153">
        <v>5</v>
      </c>
      <c r="O19" s="153">
        <v>5</v>
      </c>
      <c r="P19" s="153">
        <v>5</v>
      </c>
      <c r="Q19" s="153">
        <v>5</v>
      </c>
      <c r="R19" s="153">
        <v>5</v>
      </c>
      <c r="S19" s="153">
        <v>5</v>
      </c>
      <c r="T19" s="153">
        <v>5</v>
      </c>
    </row>
    <row r="20" spans="1:21" ht="15.75" customHeight="1" x14ac:dyDescent="0.2">
      <c r="A20" s="178">
        <v>44837.821915752313</v>
      </c>
      <c r="B20" s="153" t="s">
        <v>122</v>
      </c>
      <c r="C20" s="153" t="s">
        <v>25</v>
      </c>
      <c r="D20" s="153" t="s">
        <v>26</v>
      </c>
      <c r="E20" s="153" t="s">
        <v>28</v>
      </c>
      <c r="F20" s="153" t="s">
        <v>27</v>
      </c>
      <c r="G20" s="153" t="s">
        <v>128</v>
      </c>
      <c r="H20" s="153" t="s">
        <v>30</v>
      </c>
      <c r="I20" s="153">
        <v>4</v>
      </c>
      <c r="J20" s="153">
        <v>4</v>
      </c>
      <c r="K20" s="153">
        <v>4</v>
      </c>
      <c r="L20" s="153">
        <v>4</v>
      </c>
      <c r="M20" s="153">
        <v>4</v>
      </c>
      <c r="N20" s="153">
        <v>4</v>
      </c>
      <c r="O20" s="153">
        <v>5</v>
      </c>
      <c r="P20" s="153">
        <v>5</v>
      </c>
      <c r="Q20" s="153">
        <v>5</v>
      </c>
      <c r="R20" s="153">
        <v>5</v>
      </c>
      <c r="S20" s="153">
        <v>4</v>
      </c>
      <c r="T20" s="153">
        <v>5</v>
      </c>
      <c r="U20" s="153" t="s">
        <v>31</v>
      </c>
    </row>
    <row r="21" spans="1:21" ht="15.75" customHeight="1" x14ac:dyDescent="0.2">
      <c r="A21" s="178">
        <v>44837.822564131944</v>
      </c>
      <c r="B21" s="153" t="s">
        <v>127</v>
      </c>
      <c r="C21" s="153" t="s">
        <v>25</v>
      </c>
      <c r="D21" s="153" t="s">
        <v>26</v>
      </c>
      <c r="E21" s="153" t="s">
        <v>28</v>
      </c>
      <c r="F21" s="153" t="s">
        <v>27</v>
      </c>
      <c r="G21" s="153" t="s">
        <v>128</v>
      </c>
      <c r="H21" s="153" t="s">
        <v>30</v>
      </c>
      <c r="I21" s="153">
        <v>5</v>
      </c>
      <c r="J21" s="153">
        <v>5</v>
      </c>
      <c r="K21" s="153">
        <v>5</v>
      </c>
      <c r="L21" s="153">
        <v>5</v>
      </c>
      <c r="M21" s="153">
        <v>5</v>
      </c>
      <c r="N21" s="153">
        <v>5</v>
      </c>
      <c r="O21" s="153">
        <v>5</v>
      </c>
      <c r="P21" s="153">
        <v>5</v>
      </c>
      <c r="Q21" s="153">
        <v>5</v>
      </c>
      <c r="R21" s="153">
        <v>5</v>
      </c>
      <c r="S21" s="153">
        <v>5</v>
      </c>
      <c r="T21" s="153">
        <v>5</v>
      </c>
      <c r="U21" s="153" t="s">
        <v>31</v>
      </c>
    </row>
    <row r="22" spans="1:21" ht="15.75" customHeight="1" x14ac:dyDescent="0.2">
      <c r="A22" s="178">
        <v>44837.823026608792</v>
      </c>
      <c r="B22" s="153" t="s">
        <v>136</v>
      </c>
      <c r="C22" s="153" t="s">
        <v>25</v>
      </c>
      <c r="D22" s="153" t="s">
        <v>26</v>
      </c>
      <c r="E22" s="153" t="s">
        <v>28</v>
      </c>
      <c r="F22" s="153" t="s">
        <v>27</v>
      </c>
      <c r="G22" s="153" t="s">
        <v>128</v>
      </c>
      <c r="H22" s="153" t="s">
        <v>30</v>
      </c>
      <c r="I22" s="153">
        <v>5</v>
      </c>
      <c r="J22" s="153">
        <v>5</v>
      </c>
      <c r="K22" s="153">
        <v>5</v>
      </c>
      <c r="L22" s="153">
        <v>5</v>
      </c>
      <c r="M22" s="153">
        <v>5</v>
      </c>
      <c r="N22" s="153">
        <v>4</v>
      </c>
      <c r="O22" s="153">
        <v>4</v>
      </c>
      <c r="P22" s="153">
        <v>4</v>
      </c>
      <c r="Q22" s="153">
        <v>4</v>
      </c>
      <c r="R22" s="153">
        <v>4</v>
      </c>
      <c r="S22" s="153">
        <v>4</v>
      </c>
      <c r="T22" s="153">
        <v>4</v>
      </c>
    </row>
    <row r="23" spans="1:21" ht="15.75" customHeight="1" x14ac:dyDescent="0.2">
      <c r="A23" s="178">
        <v>44837.824026562499</v>
      </c>
      <c r="B23" s="153" t="s">
        <v>300</v>
      </c>
      <c r="C23" s="153" t="s">
        <v>20</v>
      </c>
      <c r="D23" s="153" t="s">
        <v>26</v>
      </c>
      <c r="E23" s="153" t="s">
        <v>28</v>
      </c>
      <c r="F23" s="153" t="s">
        <v>27</v>
      </c>
      <c r="G23" s="153" t="s">
        <v>128</v>
      </c>
      <c r="H23" s="153" t="s">
        <v>30</v>
      </c>
      <c r="I23" s="153">
        <v>4</v>
      </c>
      <c r="J23" s="153">
        <v>3</v>
      </c>
      <c r="K23" s="153">
        <v>3</v>
      </c>
      <c r="L23" s="153">
        <v>3</v>
      </c>
      <c r="M23" s="153">
        <v>4</v>
      </c>
      <c r="N23" s="153">
        <v>4</v>
      </c>
      <c r="O23" s="153">
        <v>4</v>
      </c>
      <c r="P23" s="153">
        <v>4</v>
      </c>
      <c r="Q23" s="153">
        <v>4</v>
      </c>
      <c r="R23" s="153">
        <v>3</v>
      </c>
      <c r="S23" s="153">
        <v>3</v>
      </c>
      <c r="T23" s="153">
        <v>4</v>
      </c>
    </row>
    <row r="24" spans="1:21" ht="23.25" x14ac:dyDescent="0.2">
      <c r="I24" s="1">
        <f>AVERAGE(I1:I23)</f>
        <v>4.6363636363636367</v>
      </c>
      <c r="J24" s="1">
        <f t="shared" ref="J24:T24" si="0">AVERAGE(J1:J23)</f>
        <v>4.5</v>
      </c>
      <c r="K24" s="1">
        <f t="shared" si="0"/>
        <v>4.4545454545454541</v>
      </c>
      <c r="L24" s="1">
        <f t="shared" si="0"/>
        <v>4.2272727272727275</v>
      </c>
      <c r="M24" s="1">
        <f t="shared" si="0"/>
        <v>4.5</v>
      </c>
      <c r="N24" s="1">
        <f t="shared" si="0"/>
        <v>4.4545454545454541</v>
      </c>
      <c r="O24" s="1">
        <f t="shared" si="0"/>
        <v>4.3636363636363633</v>
      </c>
      <c r="P24" s="1">
        <f t="shared" si="0"/>
        <v>4.3636363636363633</v>
      </c>
      <c r="Q24" s="1">
        <f t="shared" si="0"/>
        <v>4.5</v>
      </c>
      <c r="R24" s="1">
        <f t="shared" si="0"/>
        <v>3.4090909090909092</v>
      </c>
      <c r="S24" s="1">
        <f t="shared" si="0"/>
        <v>3.9545454545454546</v>
      </c>
      <c r="T24" s="1">
        <f t="shared" si="0"/>
        <v>4.3181818181818183</v>
      </c>
    </row>
    <row r="25" spans="1:21" ht="23.25" x14ac:dyDescent="0.2">
      <c r="I25" s="2">
        <f>STDEV(I1:I24)</f>
        <v>0.56772709076348971</v>
      </c>
      <c r="J25" s="2">
        <f t="shared" ref="J25:T25" si="1">STDEV(J1:J24)</f>
        <v>0.65712874067277094</v>
      </c>
      <c r="K25" s="2">
        <f t="shared" si="1"/>
        <v>0.72156853938125143</v>
      </c>
      <c r="L25" s="2">
        <f t="shared" si="1"/>
        <v>0.73434065551834182</v>
      </c>
      <c r="M25" s="2">
        <f t="shared" si="1"/>
        <v>0.65712874067277094</v>
      </c>
      <c r="N25" s="2">
        <f t="shared" si="1"/>
        <v>0.58210220340298569</v>
      </c>
      <c r="O25" s="2">
        <f t="shared" si="1"/>
        <v>0.82822123446766283</v>
      </c>
      <c r="P25" s="2">
        <f t="shared" si="1"/>
        <v>0.77138921583986919</v>
      </c>
      <c r="Q25" s="2">
        <f t="shared" si="1"/>
        <v>0.65712874067277094</v>
      </c>
      <c r="R25" s="2">
        <f t="shared" si="1"/>
        <v>0.98438217398671424</v>
      </c>
      <c r="S25" s="2">
        <f t="shared" si="1"/>
        <v>0.705644304375457</v>
      </c>
      <c r="T25" s="2">
        <f t="shared" si="1"/>
        <v>0.63147472679317429</v>
      </c>
    </row>
    <row r="26" spans="1:21" ht="23.25" x14ac:dyDescent="0.2">
      <c r="I26" s="3">
        <f>AVERAGE(I1:I25)</f>
        <v>4.4668371136302971</v>
      </c>
      <c r="J26" s="3">
        <f t="shared" ref="J26:T26" si="2">AVERAGE(J1:J25)</f>
        <v>4.3398803641946992</v>
      </c>
      <c r="K26" s="3">
        <f t="shared" si="2"/>
        <v>4.2990047497469464</v>
      </c>
      <c r="L26" s="3">
        <f t="shared" si="2"/>
        <v>4.0817338909496277</v>
      </c>
      <c r="M26" s="3">
        <f t="shared" si="2"/>
        <v>4.3398803641946992</v>
      </c>
      <c r="N26" s="3">
        <f t="shared" si="2"/>
        <v>4.2931936524145184</v>
      </c>
      <c r="O26" s="3">
        <f t="shared" si="2"/>
        <v>4.2163273999210009</v>
      </c>
      <c r="P26" s="3">
        <f t="shared" si="2"/>
        <v>4.2139593991448434</v>
      </c>
      <c r="Q26" s="3">
        <f t="shared" si="2"/>
        <v>4.3398803641946992</v>
      </c>
      <c r="R26" s="3">
        <f t="shared" si="2"/>
        <v>3.3080613784615678</v>
      </c>
      <c r="S26" s="3">
        <f t="shared" si="2"/>
        <v>3.8191745732883713</v>
      </c>
      <c r="T26" s="3">
        <f t="shared" si="2"/>
        <v>4.1645690227072913</v>
      </c>
    </row>
    <row r="27" spans="1:21" ht="23.25" x14ac:dyDescent="0.2">
      <c r="I27" s="4">
        <f>STDEV(I1:I23)</f>
        <v>0.58108720314797546</v>
      </c>
      <c r="J27" s="4">
        <f t="shared" ref="J27:T27" si="3">STDEV(J1:J23)</f>
        <v>0.67259270913454927</v>
      </c>
      <c r="K27" s="4">
        <f t="shared" si="3"/>
        <v>0.73854894587599595</v>
      </c>
      <c r="L27" s="4">
        <f t="shared" si="3"/>
        <v>0.75162162351482775</v>
      </c>
      <c r="M27" s="4">
        <f t="shared" si="3"/>
        <v>0.67259270913454927</v>
      </c>
      <c r="N27" s="4">
        <f t="shared" si="3"/>
        <v>0.59580060001510093</v>
      </c>
      <c r="O27" s="4">
        <f t="shared" si="3"/>
        <v>0.84771145952777904</v>
      </c>
      <c r="P27" s="4">
        <f t="shared" si="3"/>
        <v>0.78954203395172196</v>
      </c>
      <c r="Q27" s="4">
        <f t="shared" si="3"/>
        <v>0.67259270913454927</v>
      </c>
      <c r="R27" s="4">
        <f t="shared" si="3"/>
        <v>1.0075472768815938</v>
      </c>
      <c r="S27" s="4">
        <f t="shared" si="3"/>
        <v>0.722249971716871</v>
      </c>
      <c r="T27" s="4">
        <f t="shared" si="3"/>
        <v>0.64633498880140838</v>
      </c>
    </row>
    <row r="28" spans="1:21" ht="27.75" x14ac:dyDescent="0.65">
      <c r="A28" s="104" t="s">
        <v>93</v>
      </c>
      <c r="D28" s="125" t="s">
        <v>92</v>
      </c>
    </row>
    <row r="29" spans="1:21" ht="24" x14ac:dyDescent="0.55000000000000004">
      <c r="A29" s="128" t="s">
        <v>25</v>
      </c>
      <c r="B29" s="129">
        <f>COUNTIF(C1:C23,"หญิง")</f>
        <v>16</v>
      </c>
      <c r="D29" s="131" t="s">
        <v>104</v>
      </c>
      <c r="E29" s="135">
        <f>COUNTIF(F2:F23,"บริหารธุรกิจ เศรษฐศาสตร์และการสื่อสาร")</f>
        <v>4</v>
      </c>
    </row>
    <row r="30" spans="1:21" ht="24" x14ac:dyDescent="0.55000000000000004">
      <c r="A30" s="128" t="s">
        <v>20</v>
      </c>
      <c r="B30" s="129">
        <f>COUNTIF(C2:C24,"ชาย")</f>
        <v>6</v>
      </c>
      <c r="D30" s="133" t="s">
        <v>100</v>
      </c>
      <c r="E30" s="135">
        <f>COUNTIF(F2:F24,"สาธารณสุขศาสตร์")</f>
        <v>3</v>
      </c>
    </row>
    <row r="31" spans="1:21" ht="24" x14ac:dyDescent="0.55000000000000004">
      <c r="B31" s="127">
        <f>SUM(B29:B30)</f>
        <v>22</v>
      </c>
      <c r="D31" s="133" t="s">
        <v>114</v>
      </c>
      <c r="E31" s="135">
        <f>COUNTIF(F6:F29,"มนุษยศาสตร์")</f>
        <v>2</v>
      </c>
    </row>
    <row r="32" spans="1:21" ht="21" customHeight="1" x14ac:dyDescent="0.55000000000000004">
      <c r="D32" s="133" t="s">
        <v>27</v>
      </c>
      <c r="E32" s="135">
        <f>COUNTIF(F3:F26,"ศึกษาศาสตร์")</f>
        <v>11</v>
      </c>
    </row>
    <row r="33" spans="1:5" ht="24" x14ac:dyDescent="0.55000000000000004">
      <c r="A33" s="105" t="s">
        <v>94</v>
      </c>
      <c r="B33" s="102"/>
      <c r="D33" s="133" t="s">
        <v>116</v>
      </c>
      <c r="E33" s="135">
        <f>COUNTIF(F2:F27,"โลจิสติกส์และดิจิทัลซัพพลายเชน")</f>
        <v>1</v>
      </c>
    </row>
    <row r="34" spans="1:5" ht="24" x14ac:dyDescent="0.55000000000000004">
      <c r="A34" s="128" t="s">
        <v>26</v>
      </c>
      <c r="B34" s="129">
        <f>COUNTIF(D1:D23,"20-30 ปี")</f>
        <v>13</v>
      </c>
      <c r="D34" s="133" t="s">
        <v>101</v>
      </c>
      <c r="E34" s="135">
        <f>COUNTIF(F5:F28,"วิทยาศาสตร์")</f>
        <v>1</v>
      </c>
    </row>
    <row r="35" spans="1:5" ht="24" x14ac:dyDescent="0.55000000000000004">
      <c r="A35" s="128" t="s">
        <v>24</v>
      </c>
      <c r="B35" s="129">
        <f>COUNTIF(D1:D25,"31-40 ปี")</f>
        <v>6</v>
      </c>
      <c r="E35" s="134">
        <f>SUM(E29:E34)</f>
        <v>22</v>
      </c>
    </row>
    <row r="36" spans="1:5" ht="24" x14ac:dyDescent="0.55000000000000004">
      <c r="A36" s="128" t="s">
        <v>21</v>
      </c>
      <c r="B36" s="129">
        <f>COUNTIF(D2:D26,"41-50 ปี")</f>
        <v>2</v>
      </c>
    </row>
    <row r="37" spans="1:5" ht="22.5" customHeight="1" x14ac:dyDescent="0.55000000000000004">
      <c r="A37" s="128" t="s">
        <v>32</v>
      </c>
      <c r="B37" s="129">
        <f>COUNTIF(D2:D27,"51 ปีขึ้นไป")</f>
        <v>1</v>
      </c>
    </row>
    <row r="38" spans="1:5" ht="18.75" customHeight="1" x14ac:dyDescent="0.2">
      <c r="B38" s="127">
        <f>SUM(B34:B37)</f>
        <v>22</v>
      </c>
    </row>
    <row r="40" spans="1:5" x14ac:dyDescent="0.2">
      <c r="E40" s="151"/>
    </row>
    <row r="41" spans="1:5" x14ac:dyDescent="0.2">
      <c r="E41" s="151"/>
    </row>
    <row r="42" spans="1:5" ht="23.25" customHeight="1" x14ac:dyDescent="0.55000000000000004">
      <c r="A42" s="106" t="s">
        <v>95</v>
      </c>
      <c r="B42" s="103"/>
      <c r="D42" s="106" t="s">
        <v>96</v>
      </c>
    </row>
    <row r="43" spans="1:5" ht="24" x14ac:dyDescent="0.55000000000000004">
      <c r="A43" s="130" t="s">
        <v>28</v>
      </c>
      <c r="B43" s="129">
        <f>COUNTIF(E1:E24,"ปริญญาโท")</f>
        <v>18</v>
      </c>
      <c r="D43" s="183" t="s">
        <v>128</v>
      </c>
      <c r="E43" s="135">
        <f>COUNTIF(G1:G23,"การบริหารการศึกษา")</f>
        <v>10</v>
      </c>
    </row>
    <row r="44" spans="1:5" ht="24" x14ac:dyDescent="0.55000000000000004">
      <c r="A44" s="130" t="s">
        <v>22</v>
      </c>
      <c r="B44" s="129">
        <f>COUNTIF(E1:E24,"ปริญญาเอก")</f>
        <v>4</v>
      </c>
      <c r="D44" s="183" t="s">
        <v>130</v>
      </c>
      <c r="E44" s="135">
        <f>COUNTIF(G1:G24,"ฟิสิกส์ประยุกต์")</f>
        <v>1</v>
      </c>
    </row>
    <row r="45" spans="1:5" ht="24" x14ac:dyDescent="0.55000000000000004">
      <c r="B45" s="127">
        <f>SUM(B43:B44)</f>
        <v>22</v>
      </c>
      <c r="D45" s="183" t="s">
        <v>117</v>
      </c>
      <c r="E45" s="135">
        <f>COUNTIF(G1:G25,"โลจิสติกส์และโซ่อุปทาน")</f>
        <v>1</v>
      </c>
    </row>
    <row r="46" spans="1:5" ht="24" x14ac:dyDescent="0.55000000000000004">
      <c r="D46" s="183" t="s">
        <v>275</v>
      </c>
      <c r="E46" s="135">
        <f>COUNTIF(G1:G26,"การบริหารธุรกิจดิจิทัลเชิงกลยุทธ์")</f>
        <v>1</v>
      </c>
    </row>
    <row r="47" spans="1:5" ht="24" x14ac:dyDescent="0.55000000000000004">
      <c r="D47" s="183" t="s">
        <v>100</v>
      </c>
      <c r="E47" s="135">
        <f>COUNTIF(G1:G27,"สาธารณสุขศาสตร์")</f>
        <v>3</v>
      </c>
    </row>
    <row r="48" spans="1:5" ht="24" x14ac:dyDescent="0.55000000000000004">
      <c r="D48" s="183" t="s">
        <v>259</v>
      </c>
      <c r="E48" s="135">
        <f>COUNTIF(G1:G28,"ดุริยางคศิลป์")</f>
        <v>1</v>
      </c>
    </row>
    <row r="49" spans="4:5" ht="24" x14ac:dyDescent="0.55000000000000004">
      <c r="D49" s="184" t="s">
        <v>129</v>
      </c>
      <c r="E49" s="185">
        <f>COUNTIF(G1:G29,"บริหารธุรกิจ")</f>
        <v>2</v>
      </c>
    </row>
    <row r="50" spans="4:5" ht="24" x14ac:dyDescent="0.55000000000000004">
      <c r="D50" s="186" t="s">
        <v>135</v>
      </c>
      <c r="E50" s="185">
        <f>COUNTIF(G2:G30,"วิทยาศาสตร์ศึกษา")</f>
        <v>1</v>
      </c>
    </row>
    <row r="51" spans="4:5" ht="24" x14ac:dyDescent="0.55000000000000004">
      <c r="D51" s="186" t="s">
        <v>124</v>
      </c>
      <c r="E51" s="185">
        <f>COUNTIF(G2:G33,"สื่อสาร")</f>
        <v>1</v>
      </c>
    </row>
    <row r="52" spans="4:5" ht="24" x14ac:dyDescent="0.55000000000000004">
      <c r="D52" s="186" t="s">
        <v>113</v>
      </c>
      <c r="E52" s="185">
        <f>COUNTIF(G1:G32,"ภาษาไทย")</f>
        <v>1</v>
      </c>
    </row>
    <row r="54" spans="4:5" x14ac:dyDescent="0.2">
      <c r="E54" s="151">
        <f>SUM(E43:E52)</f>
        <v>22</v>
      </c>
    </row>
    <row r="55" spans="4:5" x14ac:dyDescent="0.2">
      <c r="E55" s="151"/>
    </row>
    <row r="56" spans="4:5" x14ac:dyDescent="0.2">
      <c r="E56" s="151"/>
    </row>
    <row r="57" spans="4:5" x14ac:dyDescent="0.2">
      <c r="E57" s="151"/>
    </row>
    <row r="58" spans="4:5" x14ac:dyDescent="0.2">
      <c r="E58" s="151"/>
    </row>
    <row r="59" spans="4:5" x14ac:dyDescent="0.2">
      <c r="E59" s="151"/>
    </row>
    <row r="60" spans="4:5" x14ac:dyDescent="0.2">
      <c r="E60" s="151"/>
    </row>
    <row r="61" spans="4:5" x14ac:dyDescent="0.2">
      <c r="E61" s="151"/>
    </row>
    <row r="62" spans="4:5" x14ac:dyDescent="0.2">
      <c r="E62" s="151"/>
    </row>
  </sheetData>
  <autoFilter ref="F1:F67" xr:uid="{B56AC19E-654F-4973-8851-19BD1120167D}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1D6E-6DE2-4F72-8EAC-F02291F4B805}">
  <sheetPr>
    <tabColor rgb="FF00B050"/>
  </sheetPr>
  <dimension ref="A1:U101"/>
  <sheetViews>
    <sheetView topLeftCell="J43" zoomScale="110" zoomScaleNormal="110" workbookViewId="0">
      <selection activeCell="W70" sqref="W70"/>
    </sheetView>
  </sheetViews>
  <sheetFormatPr defaultRowHeight="12.75" x14ac:dyDescent="0.2"/>
  <cols>
    <col min="1" max="1" width="36" bestFit="1" customWidth="1"/>
    <col min="2" max="2" width="26.7109375" bestFit="1" customWidth="1"/>
    <col min="3" max="3" width="10.7109375" bestFit="1" customWidth="1"/>
    <col min="4" max="4" width="40.5703125" bestFit="1" customWidth="1"/>
    <col min="5" max="5" width="14.7109375" bestFit="1" customWidth="1"/>
    <col min="6" max="6" width="42.7109375" bestFit="1" customWidth="1"/>
    <col min="7" max="7" width="34.7109375" bestFit="1" customWidth="1"/>
    <col min="8" max="8" width="22.5703125" bestFit="1" customWidth="1"/>
  </cols>
  <sheetData>
    <row r="1" spans="1:21" x14ac:dyDescent="0.2">
      <c r="A1" s="152" t="s">
        <v>0</v>
      </c>
      <c r="B1" s="152" t="s">
        <v>97</v>
      </c>
      <c r="C1" s="152" t="s">
        <v>1</v>
      </c>
      <c r="D1" s="152" t="s">
        <v>2</v>
      </c>
      <c r="E1" s="152" t="s">
        <v>3</v>
      </c>
      <c r="F1" s="152" t="s">
        <v>4</v>
      </c>
      <c r="G1" s="152" t="s">
        <v>5</v>
      </c>
      <c r="H1" s="152" t="s">
        <v>6</v>
      </c>
      <c r="I1" s="152" t="s">
        <v>7</v>
      </c>
      <c r="J1" s="152" t="s">
        <v>8</v>
      </c>
      <c r="K1" s="152" t="s">
        <v>9</v>
      </c>
      <c r="L1" s="152" t="s">
        <v>10</v>
      </c>
      <c r="M1" s="152" t="s">
        <v>11</v>
      </c>
      <c r="N1" s="152" t="s">
        <v>12</v>
      </c>
      <c r="O1" s="152" t="s">
        <v>13</v>
      </c>
      <c r="P1" s="152" t="s">
        <v>14</v>
      </c>
      <c r="Q1" s="152" t="s">
        <v>15</v>
      </c>
      <c r="R1" s="152" t="s">
        <v>16</v>
      </c>
      <c r="S1" s="152" t="s">
        <v>17</v>
      </c>
      <c r="T1" s="152" t="s">
        <v>18</v>
      </c>
      <c r="U1" s="152" t="s">
        <v>19</v>
      </c>
    </row>
    <row r="2" spans="1:21" ht="15.75" customHeight="1" x14ac:dyDescent="0.2">
      <c r="A2" s="178">
        <v>44837.771722638892</v>
      </c>
      <c r="B2" s="153" t="s">
        <v>148</v>
      </c>
      <c r="C2" s="153" t="s">
        <v>20</v>
      </c>
      <c r="D2" s="153" t="s">
        <v>26</v>
      </c>
      <c r="E2" s="153" t="s">
        <v>28</v>
      </c>
      <c r="F2" s="153" t="s">
        <v>27</v>
      </c>
      <c r="G2" s="153" t="s">
        <v>128</v>
      </c>
      <c r="H2" s="153" t="s">
        <v>29</v>
      </c>
      <c r="I2" s="153">
        <v>5</v>
      </c>
      <c r="J2" s="153">
        <v>5</v>
      </c>
      <c r="K2" s="153">
        <v>5</v>
      </c>
      <c r="L2" s="153">
        <v>5</v>
      </c>
      <c r="M2" s="153">
        <v>5</v>
      </c>
      <c r="N2" s="153">
        <v>5</v>
      </c>
      <c r="O2" s="153">
        <v>5</v>
      </c>
      <c r="P2" s="153">
        <v>5</v>
      </c>
      <c r="Q2" s="153">
        <v>5</v>
      </c>
      <c r="R2" s="153">
        <v>5</v>
      </c>
      <c r="S2" s="153">
        <v>5</v>
      </c>
      <c r="T2" s="153">
        <v>5</v>
      </c>
      <c r="U2" s="153" t="s">
        <v>31</v>
      </c>
    </row>
    <row r="3" spans="1:21" ht="15.75" customHeight="1" x14ac:dyDescent="0.2">
      <c r="A3" s="178">
        <v>44837.779527962964</v>
      </c>
      <c r="B3" s="153" t="s">
        <v>149</v>
      </c>
      <c r="C3" s="153" t="s">
        <v>20</v>
      </c>
      <c r="D3" s="153" t="s">
        <v>26</v>
      </c>
      <c r="E3" s="153" t="s">
        <v>28</v>
      </c>
      <c r="F3" s="153" t="s">
        <v>27</v>
      </c>
      <c r="G3" s="153" t="s">
        <v>128</v>
      </c>
      <c r="H3" s="153" t="s">
        <v>29</v>
      </c>
      <c r="I3" s="153">
        <v>5</v>
      </c>
      <c r="J3" s="153">
        <v>5</v>
      </c>
      <c r="K3" s="153">
        <v>5</v>
      </c>
      <c r="L3" s="153">
        <v>5</v>
      </c>
      <c r="M3" s="153">
        <v>5</v>
      </c>
      <c r="N3" s="153">
        <v>5</v>
      </c>
      <c r="O3" s="153">
        <v>5</v>
      </c>
      <c r="P3" s="153">
        <v>5</v>
      </c>
      <c r="Q3" s="153">
        <v>5</v>
      </c>
      <c r="R3" s="153" t="s">
        <v>344</v>
      </c>
      <c r="S3" s="153">
        <v>5</v>
      </c>
      <c r="T3" s="153">
        <v>5</v>
      </c>
    </row>
    <row r="4" spans="1:21" ht="15.75" customHeight="1" x14ac:dyDescent="0.2">
      <c r="A4" s="178">
        <v>44837.780692511573</v>
      </c>
      <c r="B4" s="153" t="s">
        <v>150</v>
      </c>
      <c r="C4" s="153" t="s">
        <v>20</v>
      </c>
      <c r="D4" s="153" t="s">
        <v>24</v>
      </c>
      <c r="E4" s="153" t="s">
        <v>28</v>
      </c>
      <c r="F4" s="153" t="s">
        <v>27</v>
      </c>
      <c r="G4" s="153" t="s">
        <v>128</v>
      </c>
      <c r="H4" s="153" t="s">
        <v>29</v>
      </c>
      <c r="I4" s="153">
        <v>5</v>
      </c>
      <c r="J4" s="153">
        <v>5</v>
      </c>
      <c r="K4" s="153">
        <v>5</v>
      </c>
      <c r="L4" s="153">
        <v>5</v>
      </c>
      <c r="M4" s="153">
        <v>5</v>
      </c>
      <c r="N4" s="153">
        <v>5</v>
      </c>
      <c r="O4" s="153">
        <v>5</v>
      </c>
      <c r="P4" s="153">
        <v>5</v>
      </c>
      <c r="Q4" s="153">
        <v>5</v>
      </c>
      <c r="R4" s="153">
        <v>5</v>
      </c>
      <c r="S4" s="153">
        <v>5</v>
      </c>
      <c r="T4" s="153">
        <v>5</v>
      </c>
      <c r="U4" s="153" t="s">
        <v>324</v>
      </c>
    </row>
    <row r="5" spans="1:21" ht="15.75" customHeight="1" x14ac:dyDescent="0.2">
      <c r="A5" s="178">
        <v>44837.785776712961</v>
      </c>
      <c r="B5" s="153" t="s">
        <v>153</v>
      </c>
      <c r="C5" s="153" t="s">
        <v>25</v>
      </c>
      <c r="D5" s="153" t="s">
        <v>26</v>
      </c>
      <c r="E5" s="153" t="s">
        <v>28</v>
      </c>
      <c r="F5" s="153" t="s">
        <v>27</v>
      </c>
      <c r="G5" s="153" t="s">
        <v>128</v>
      </c>
      <c r="H5" s="153" t="s">
        <v>29</v>
      </c>
      <c r="I5" s="153">
        <v>5</v>
      </c>
      <c r="J5" s="153">
        <v>5</v>
      </c>
      <c r="K5" s="153">
        <v>5</v>
      </c>
      <c r="L5" s="153">
        <v>5</v>
      </c>
      <c r="M5" s="153">
        <v>5</v>
      </c>
      <c r="N5" s="153">
        <v>5</v>
      </c>
      <c r="O5" s="153">
        <v>5</v>
      </c>
      <c r="P5" s="153">
        <v>5</v>
      </c>
      <c r="Q5" s="153">
        <v>5</v>
      </c>
      <c r="R5" s="153">
        <v>5</v>
      </c>
      <c r="S5" s="153">
        <v>5</v>
      </c>
      <c r="T5" s="153">
        <v>5</v>
      </c>
      <c r="U5" s="153" t="s">
        <v>31</v>
      </c>
    </row>
    <row r="6" spans="1:21" ht="15.75" customHeight="1" x14ac:dyDescent="0.2">
      <c r="A6" s="178">
        <v>44837.786206215278</v>
      </c>
      <c r="B6" s="153" t="s">
        <v>154</v>
      </c>
      <c r="C6" s="153" t="s">
        <v>25</v>
      </c>
      <c r="D6" s="153" t="s">
        <v>26</v>
      </c>
      <c r="E6" s="153" t="s">
        <v>28</v>
      </c>
      <c r="F6" s="153" t="s">
        <v>27</v>
      </c>
      <c r="G6" s="153" t="s">
        <v>128</v>
      </c>
      <c r="H6" s="153" t="s">
        <v>29</v>
      </c>
      <c r="I6" s="153">
        <v>4</v>
      </c>
      <c r="J6" s="153">
        <v>4</v>
      </c>
      <c r="K6" s="153">
        <v>4</v>
      </c>
      <c r="L6" s="153">
        <v>4</v>
      </c>
      <c r="M6" s="153">
        <v>4</v>
      </c>
      <c r="N6" s="153">
        <v>4</v>
      </c>
      <c r="O6" s="153">
        <v>4</v>
      </c>
      <c r="P6" s="153">
        <v>4</v>
      </c>
      <c r="R6" s="153">
        <v>2</v>
      </c>
      <c r="S6" s="153">
        <v>4</v>
      </c>
      <c r="T6" s="153">
        <v>4</v>
      </c>
      <c r="U6" s="153" t="s">
        <v>31</v>
      </c>
    </row>
    <row r="7" spans="1:21" ht="15.75" customHeight="1" x14ac:dyDescent="0.2">
      <c r="A7" s="178">
        <v>44837.786352361116</v>
      </c>
      <c r="B7" s="153" t="s">
        <v>148</v>
      </c>
      <c r="C7" s="153" t="s">
        <v>20</v>
      </c>
      <c r="D7" s="153" t="s">
        <v>26</v>
      </c>
      <c r="E7" s="153" t="s">
        <v>28</v>
      </c>
      <c r="F7" s="153" t="s">
        <v>27</v>
      </c>
      <c r="G7" s="153" t="s">
        <v>128</v>
      </c>
      <c r="H7" s="153" t="s">
        <v>29</v>
      </c>
      <c r="I7" s="153">
        <v>5</v>
      </c>
      <c r="J7" s="153">
        <v>5</v>
      </c>
      <c r="K7" s="153">
        <v>5</v>
      </c>
      <c r="L7" s="153">
        <v>5</v>
      </c>
      <c r="M7" s="153">
        <v>5</v>
      </c>
      <c r="N7" s="153">
        <v>5</v>
      </c>
      <c r="O7" s="153">
        <v>5</v>
      </c>
      <c r="P7" s="153">
        <v>5</v>
      </c>
      <c r="Q7" s="153">
        <v>5</v>
      </c>
      <c r="R7" s="153" t="s">
        <v>344</v>
      </c>
      <c r="S7" s="153">
        <v>3</v>
      </c>
      <c r="T7" s="153">
        <v>5</v>
      </c>
      <c r="U7" s="153" t="s">
        <v>31</v>
      </c>
    </row>
    <row r="8" spans="1:21" ht="15.75" customHeight="1" x14ac:dyDescent="0.2">
      <c r="A8" s="178">
        <v>44837.786894965277</v>
      </c>
      <c r="B8" s="153" t="s">
        <v>155</v>
      </c>
      <c r="C8" s="153" t="s">
        <v>25</v>
      </c>
      <c r="D8" s="153" t="s">
        <v>24</v>
      </c>
      <c r="E8" s="153" t="s">
        <v>28</v>
      </c>
      <c r="F8" s="153" t="s">
        <v>27</v>
      </c>
      <c r="G8" s="153" t="s">
        <v>128</v>
      </c>
      <c r="H8" s="153" t="s">
        <v>29</v>
      </c>
      <c r="I8" s="153">
        <v>5</v>
      </c>
      <c r="J8" s="153">
        <v>5</v>
      </c>
      <c r="K8" s="153">
        <v>5</v>
      </c>
      <c r="L8" s="153">
        <v>5</v>
      </c>
      <c r="M8" s="153">
        <v>5</v>
      </c>
      <c r="N8" s="153">
        <v>5</v>
      </c>
      <c r="O8" s="153">
        <v>5</v>
      </c>
      <c r="P8" s="153">
        <v>5</v>
      </c>
      <c r="Q8" s="153">
        <v>5</v>
      </c>
      <c r="R8" s="153">
        <v>2</v>
      </c>
      <c r="S8" s="153">
        <v>3</v>
      </c>
      <c r="T8" s="153">
        <v>4</v>
      </c>
    </row>
    <row r="9" spans="1:21" ht="15.75" customHeight="1" x14ac:dyDescent="0.2">
      <c r="A9" s="178">
        <v>44837.787034224537</v>
      </c>
      <c r="B9" s="153" t="s">
        <v>156</v>
      </c>
      <c r="C9" s="153" t="s">
        <v>25</v>
      </c>
      <c r="D9" s="153" t="s">
        <v>26</v>
      </c>
      <c r="E9" s="153" t="s">
        <v>28</v>
      </c>
      <c r="F9" s="153" t="s">
        <v>27</v>
      </c>
      <c r="G9" s="153" t="s">
        <v>128</v>
      </c>
      <c r="H9" s="153" t="s">
        <v>29</v>
      </c>
      <c r="I9" s="153">
        <v>5</v>
      </c>
      <c r="J9" s="153">
        <v>5</v>
      </c>
      <c r="K9" s="153">
        <v>5</v>
      </c>
      <c r="L9" s="153">
        <v>5</v>
      </c>
      <c r="M9" s="153">
        <v>5</v>
      </c>
      <c r="N9" s="153">
        <v>4</v>
      </c>
      <c r="O9" s="153">
        <v>5</v>
      </c>
      <c r="P9" s="153">
        <v>5</v>
      </c>
      <c r="Q9" s="153">
        <v>5</v>
      </c>
      <c r="R9" s="153">
        <v>5</v>
      </c>
      <c r="S9" s="153">
        <v>5</v>
      </c>
      <c r="T9" s="153">
        <v>5</v>
      </c>
    </row>
    <row r="10" spans="1:21" ht="15.75" customHeight="1" x14ac:dyDescent="0.2">
      <c r="A10" s="178">
        <v>44837.787583206024</v>
      </c>
      <c r="B10" s="153" t="s">
        <v>157</v>
      </c>
      <c r="C10" s="153" t="s">
        <v>25</v>
      </c>
      <c r="D10" s="153" t="s">
        <v>26</v>
      </c>
      <c r="E10" s="153" t="s">
        <v>28</v>
      </c>
      <c r="F10" s="153" t="s">
        <v>27</v>
      </c>
      <c r="G10" s="153" t="s">
        <v>128</v>
      </c>
      <c r="H10" s="153" t="s">
        <v>29</v>
      </c>
      <c r="I10" s="153">
        <v>4</v>
      </c>
      <c r="J10" s="153">
        <v>5</v>
      </c>
      <c r="K10" s="153">
        <v>5</v>
      </c>
      <c r="L10" s="153">
        <v>4</v>
      </c>
      <c r="M10" s="153">
        <v>4</v>
      </c>
      <c r="N10" s="153">
        <v>4</v>
      </c>
      <c r="O10" s="153">
        <v>5</v>
      </c>
      <c r="P10" s="153">
        <v>5</v>
      </c>
      <c r="Q10" s="153">
        <v>5</v>
      </c>
      <c r="R10" s="153">
        <v>3</v>
      </c>
      <c r="S10" s="153">
        <v>4</v>
      </c>
      <c r="T10" s="153">
        <v>4</v>
      </c>
      <c r="U10" s="153" t="s">
        <v>31</v>
      </c>
    </row>
    <row r="11" spans="1:21" ht="15.75" customHeight="1" x14ac:dyDescent="0.2">
      <c r="A11" s="178">
        <v>44837.787644259261</v>
      </c>
      <c r="B11" s="153" t="s">
        <v>158</v>
      </c>
      <c r="C11" s="153" t="s">
        <v>25</v>
      </c>
      <c r="D11" s="153" t="s">
        <v>26</v>
      </c>
      <c r="E11" s="153" t="s">
        <v>28</v>
      </c>
      <c r="F11" s="153" t="s">
        <v>27</v>
      </c>
      <c r="G11" s="153" t="s">
        <v>128</v>
      </c>
      <c r="H11" s="153" t="s">
        <v>29</v>
      </c>
      <c r="I11" s="153">
        <v>5</v>
      </c>
      <c r="J11" s="153">
        <v>5</v>
      </c>
      <c r="K11" s="153">
        <v>5</v>
      </c>
      <c r="L11" s="153">
        <v>5</v>
      </c>
      <c r="M11" s="153">
        <v>5</v>
      </c>
      <c r="N11" s="153">
        <v>5</v>
      </c>
      <c r="O11" s="153">
        <v>5</v>
      </c>
      <c r="P11" s="153">
        <v>5</v>
      </c>
      <c r="Q11" s="153">
        <v>5</v>
      </c>
      <c r="R11" s="153">
        <v>2</v>
      </c>
      <c r="S11" s="153">
        <v>4</v>
      </c>
      <c r="T11" s="153">
        <v>4</v>
      </c>
    </row>
    <row r="12" spans="1:21" ht="15.75" customHeight="1" x14ac:dyDescent="0.2">
      <c r="A12" s="178">
        <v>44837.78842759259</v>
      </c>
      <c r="B12" s="153" t="s">
        <v>159</v>
      </c>
      <c r="C12" s="153" t="s">
        <v>20</v>
      </c>
      <c r="D12" s="153" t="s">
        <v>24</v>
      </c>
      <c r="E12" s="153" t="s">
        <v>28</v>
      </c>
      <c r="F12" s="153" t="s">
        <v>27</v>
      </c>
      <c r="G12" s="153" t="s">
        <v>128</v>
      </c>
      <c r="H12" s="153" t="s">
        <v>29</v>
      </c>
      <c r="I12" s="153">
        <v>5</v>
      </c>
      <c r="J12" s="153">
        <v>5</v>
      </c>
      <c r="K12" s="153">
        <v>5</v>
      </c>
      <c r="L12" s="153">
        <v>5</v>
      </c>
      <c r="M12" s="153">
        <v>5</v>
      </c>
      <c r="N12" s="153">
        <v>5</v>
      </c>
      <c r="O12" s="153">
        <v>5</v>
      </c>
      <c r="P12" s="153">
        <v>5</v>
      </c>
      <c r="Q12" s="153">
        <v>5</v>
      </c>
      <c r="R12" s="153">
        <v>5</v>
      </c>
      <c r="S12" s="153">
        <v>5</v>
      </c>
      <c r="T12" s="153">
        <v>5</v>
      </c>
      <c r="U12" s="153" t="s">
        <v>160</v>
      </c>
    </row>
    <row r="13" spans="1:21" ht="15.75" customHeight="1" x14ac:dyDescent="0.2">
      <c r="A13" s="178">
        <v>44837.788575104161</v>
      </c>
      <c r="B13" s="153" t="s">
        <v>161</v>
      </c>
      <c r="C13" s="153" t="s">
        <v>20</v>
      </c>
      <c r="D13" s="153" t="s">
        <v>26</v>
      </c>
      <c r="E13" s="153" t="s">
        <v>28</v>
      </c>
      <c r="F13" s="153" t="s">
        <v>27</v>
      </c>
      <c r="G13" s="153" t="s">
        <v>128</v>
      </c>
      <c r="H13" s="153" t="s">
        <v>29</v>
      </c>
      <c r="I13" s="153">
        <v>4</v>
      </c>
      <c r="J13" s="153">
        <v>4</v>
      </c>
      <c r="K13" s="153">
        <v>4</v>
      </c>
      <c r="L13" s="153">
        <v>4</v>
      </c>
      <c r="M13" s="153">
        <v>4</v>
      </c>
      <c r="N13" s="153">
        <v>4</v>
      </c>
      <c r="O13" s="153">
        <v>4</v>
      </c>
      <c r="P13" s="153">
        <v>4</v>
      </c>
      <c r="Q13" s="153">
        <v>4</v>
      </c>
      <c r="R13" s="153">
        <v>4</v>
      </c>
      <c r="S13" s="153">
        <v>4</v>
      </c>
      <c r="T13" s="153">
        <v>4</v>
      </c>
    </row>
    <row r="14" spans="1:21" ht="15.75" customHeight="1" x14ac:dyDescent="0.2">
      <c r="A14" s="178">
        <v>44837.791342615739</v>
      </c>
      <c r="B14" s="153" t="s">
        <v>163</v>
      </c>
      <c r="C14" s="153" t="s">
        <v>20</v>
      </c>
      <c r="D14" s="153" t="s">
        <v>26</v>
      </c>
      <c r="E14" s="153" t="s">
        <v>28</v>
      </c>
      <c r="F14" s="153" t="s">
        <v>27</v>
      </c>
      <c r="G14" s="153" t="s">
        <v>128</v>
      </c>
      <c r="H14" s="153" t="s">
        <v>29</v>
      </c>
      <c r="I14" s="153">
        <v>5</v>
      </c>
      <c r="J14" s="153">
        <v>5</v>
      </c>
      <c r="K14" s="153">
        <v>5</v>
      </c>
      <c r="L14" s="153">
        <v>5</v>
      </c>
      <c r="M14" s="153">
        <v>4</v>
      </c>
      <c r="N14" s="153">
        <v>5</v>
      </c>
      <c r="O14" s="153">
        <v>5</v>
      </c>
      <c r="P14" s="153">
        <v>5</v>
      </c>
      <c r="Q14" s="153">
        <v>5</v>
      </c>
      <c r="R14" s="153">
        <v>3</v>
      </c>
      <c r="S14" s="153">
        <v>3</v>
      </c>
      <c r="T14" s="153">
        <v>4</v>
      </c>
    </row>
    <row r="15" spans="1:21" ht="15.75" customHeight="1" x14ac:dyDescent="0.2">
      <c r="A15" s="178">
        <v>44837.7913830787</v>
      </c>
      <c r="B15" s="153" t="s">
        <v>164</v>
      </c>
      <c r="C15" s="153" t="s">
        <v>20</v>
      </c>
      <c r="D15" s="153" t="s">
        <v>24</v>
      </c>
      <c r="E15" s="153" t="s">
        <v>28</v>
      </c>
      <c r="F15" s="153" t="s">
        <v>27</v>
      </c>
      <c r="G15" s="153" t="s">
        <v>128</v>
      </c>
      <c r="H15" s="153" t="s">
        <v>29</v>
      </c>
      <c r="I15" s="153">
        <v>5</v>
      </c>
      <c r="J15" s="153">
        <v>5</v>
      </c>
      <c r="K15" s="153">
        <v>5</v>
      </c>
      <c r="L15" s="153">
        <v>5</v>
      </c>
      <c r="M15" s="153">
        <v>5</v>
      </c>
      <c r="N15" s="153">
        <v>5</v>
      </c>
      <c r="O15" s="153">
        <v>5</v>
      </c>
      <c r="P15" s="153">
        <v>5</v>
      </c>
      <c r="R15" s="153">
        <v>5</v>
      </c>
      <c r="S15" s="153">
        <v>5</v>
      </c>
      <c r="T15" s="153">
        <v>5</v>
      </c>
      <c r="U15" s="153" t="s">
        <v>165</v>
      </c>
    </row>
    <row r="16" spans="1:21" ht="15.75" customHeight="1" x14ac:dyDescent="0.2">
      <c r="A16" s="178">
        <v>44837.791855960648</v>
      </c>
      <c r="B16" s="153" t="s">
        <v>166</v>
      </c>
      <c r="C16" s="153" t="s">
        <v>20</v>
      </c>
      <c r="D16" s="153" t="s">
        <v>26</v>
      </c>
      <c r="E16" s="153" t="s">
        <v>28</v>
      </c>
      <c r="F16" s="153" t="s">
        <v>27</v>
      </c>
      <c r="G16" s="153" t="s">
        <v>128</v>
      </c>
      <c r="H16" s="153" t="s">
        <v>29</v>
      </c>
      <c r="I16" s="153">
        <v>5</v>
      </c>
      <c r="J16" s="153">
        <v>5</v>
      </c>
      <c r="K16" s="153">
        <v>5</v>
      </c>
      <c r="L16" s="153">
        <v>5</v>
      </c>
      <c r="M16" s="153">
        <v>5</v>
      </c>
      <c r="N16" s="153">
        <v>5</v>
      </c>
      <c r="O16" s="153">
        <v>5</v>
      </c>
      <c r="P16" s="153">
        <v>5</v>
      </c>
      <c r="Q16" s="153">
        <v>5</v>
      </c>
      <c r="R16" s="153">
        <v>5</v>
      </c>
      <c r="S16" s="153">
        <v>5</v>
      </c>
      <c r="T16" s="153">
        <v>5</v>
      </c>
    </row>
    <row r="17" spans="1:21" ht="15.75" customHeight="1" x14ac:dyDescent="0.2">
      <c r="A17" s="178">
        <v>44837.792387337962</v>
      </c>
      <c r="B17" s="153" t="s">
        <v>167</v>
      </c>
      <c r="C17" s="153" t="s">
        <v>20</v>
      </c>
      <c r="D17" s="153" t="s">
        <v>26</v>
      </c>
      <c r="E17" s="153" t="s">
        <v>28</v>
      </c>
      <c r="F17" s="153" t="s">
        <v>27</v>
      </c>
      <c r="G17" s="153" t="s">
        <v>128</v>
      </c>
      <c r="H17" s="153" t="s">
        <v>29</v>
      </c>
      <c r="I17" s="153">
        <v>4</v>
      </c>
      <c r="J17" s="153">
        <v>4</v>
      </c>
      <c r="K17" s="153">
        <v>4</v>
      </c>
      <c r="L17" s="153">
        <v>4</v>
      </c>
      <c r="M17" s="153">
        <v>4</v>
      </c>
      <c r="N17" s="153">
        <v>4</v>
      </c>
      <c r="O17" s="153">
        <v>4</v>
      </c>
      <c r="P17" s="153">
        <v>4</v>
      </c>
      <c r="R17" s="153">
        <v>4</v>
      </c>
      <c r="S17" s="153">
        <v>4</v>
      </c>
      <c r="T17" s="153">
        <v>4</v>
      </c>
    </row>
    <row r="18" spans="1:21" ht="15.75" customHeight="1" x14ac:dyDescent="0.2">
      <c r="A18" s="178">
        <v>44837.792653530094</v>
      </c>
      <c r="B18" s="153" t="s">
        <v>169</v>
      </c>
      <c r="C18" s="153" t="s">
        <v>25</v>
      </c>
      <c r="D18" s="153" t="s">
        <v>24</v>
      </c>
      <c r="E18" s="153" t="s">
        <v>22</v>
      </c>
      <c r="F18" s="153" t="s">
        <v>27</v>
      </c>
      <c r="G18" s="153" t="s">
        <v>128</v>
      </c>
      <c r="H18" s="153" t="s">
        <v>29</v>
      </c>
      <c r="I18" s="153">
        <v>5</v>
      </c>
      <c r="J18" s="153">
        <v>5</v>
      </c>
      <c r="K18" s="153">
        <v>5</v>
      </c>
      <c r="L18" s="153">
        <v>5</v>
      </c>
      <c r="M18" s="153">
        <v>5</v>
      </c>
      <c r="N18" s="153">
        <v>5</v>
      </c>
      <c r="O18" s="153">
        <v>5</v>
      </c>
      <c r="P18" s="153">
        <v>5</v>
      </c>
      <c r="Q18" s="153">
        <v>5</v>
      </c>
      <c r="R18" s="153">
        <v>5</v>
      </c>
      <c r="S18" s="153">
        <v>5</v>
      </c>
      <c r="T18" s="153">
        <v>5</v>
      </c>
      <c r="U18" s="153" t="s">
        <v>170</v>
      </c>
    </row>
    <row r="19" spans="1:21" ht="15.75" customHeight="1" x14ac:dyDescent="0.2">
      <c r="A19" s="178">
        <v>44837.792734618051</v>
      </c>
      <c r="B19" s="153" t="s">
        <v>171</v>
      </c>
      <c r="C19" s="153" t="s">
        <v>20</v>
      </c>
      <c r="D19" s="153" t="s">
        <v>26</v>
      </c>
      <c r="E19" s="153" t="s">
        <v>28</v>
      </c>
      <c r="F19" s="153" t="s">
        <v>27</v>
      </c>
      <c r="G19" s="153" t="s">
        <v>128</v>
      </c>
      <c r="H19" s="153" t="s">
        <v>29</v>
      </c>
      <c r="I19" s="153">
        <v>5</v>
      </c>
      <c r="J19" s="153">
        <v>5</v>
      </c>
      <c r="K19" s="153">
        <v>5</v>
      </c>
      <c r="L19" s="153">
        <v>5</v>
      </c>
      <c r="M19" s="153">
        <v>5</v>
      </c>
      <c r="N19" s="153">
        <v>5</v>
      </c>
      <c r="O19" s="153">
        <v>5</v>
      </c>
      <c r="P19" s="153">
        <v>5</v>
      </c>
      <c r="Q19" s="153">
        <v>5</v>
      </c>
      <c r="R19" s="153">
        <v>5</v>
      </c>
      <c r="S19" s="153">
        <v>5</v>
      </c>
      <c r="T19" s="153">
        <v>5</v>
      </c>
    </row>
    <row r="20" spans="1:21" ht="15.75" customHeight="1" x14ac:dyDescent="0.2">
      <c r="A20" s="178">
        <v>44837.792971446761</v>
      </c>
      <c r="B20" s="153" t="s">
        <v>172</v>
      </c>
      <c r="C20" s="153" t="s">
        <v>20</v>
      </c>
      <c r="D20" s="153" t="s">
        <v>24</v>
      </c>
      <c r="E20" s="153" t="s">
        <v>22</v>
      </c>
      <c r="F20" s="153" t="s">
        <v>27</v>
      </c>
      <c r="G20" s="153" t="s">
        <v>128</v>
      </c>
      <c r="H20" s="153" t="s">
        <v>29</v>
      </c>
      <c r="I20" s="153">
        <v>5</v>
      </c>
      <c r="J20" s="153">
        <v>5</v>
      </c>
      <c r="K20" s="153">
        <v>5</v>
      </c>
      <c r="L20" s="153">
        <v>5</v>
      </c>
      <c r="M20" s="153">
        <v>5</v>
      </c>
      <c r="N20" s="153">
        <v>5</v>
      </c>
      <c r="O20" s="153">
        <v>5</v>
      </c>
      <c r="P20" s="153">
        <v>5</v>
      </c>
      <c r="Q20" s="153">
        <v>5</v>
      </c>
      <c r="R20" s="153">
        <v>3</v>
      </c>
      <c r="S20" s="153">
        <v>5</v>
      </c>
      <c r="T20" s="153">
        <v>5</v>
      </c>
      <c r="U20" s="153" t="s">
        <v>173</v>
      </c>
    </row>
    <row r="21" spans="1:21" ht="15.75" customHeight="1" x14ac:dyDescent="0.2">
      <c r="A21" s="178">
        <v>44837.795475624996</v>
      </c>
      <c r="B21" s="153" t="s">
        <v>182</v>
      </c>
      <c r="C21" s="153" t="s">
        <v>20</v>
      </c>
      <c r="D21" s="153" t="s">
        <v>24</v>
      </c>
      <c r="E21" s="153" t="s">
        <v>28</v>
      </c>
      <c r="F21" s="153" t="s">
        <v>27</v>
      </c>
      <c r="G21" s="153" t="s">
        <v>128</v>
      </c>
      <c r="H21" s="153" t="s">
        <v>29</v>
      </c>
      <c r="I21" s="153">
        <v>5</v>
      </c>
      <c r="J21" s="153">
        <v>5</v>
      </c>
      <c r="K21" s="153">
        <v>5</v>
      </c>
      <c r="L21" s="153">
        <v>5</v>
      </c>
      <c r="M21" s="153">
        <v>5</v>
      </c>
      <c r="N21" s="153">
        <v>5</v>
      </c>
      <c r="O21" s="153">
        <v>5</v>
      </c>
      <c r="P21" s="153">
        <v>5</v>
      </c>
      <c r="Q21" s="153">
        <v>5</v>
      </c>
      <c r="R21" s="153">
        <v>3</v>
      </c>
      <c r="S21" s="153">
        <v>4</v>
      </c>
      <c r="T21" s="153">
        <v>4</v>
      </c>
    </row>
    <row r="22" spans="1:21" ht="15.75" customHeight="1" x14ac:dyDescent="0.2">
      <c r="A22" s="178">
        <v>44837.795548368056</v>
      </c>
      <c r="B22" s="153" t="s">
        <v>183</v>
      </c>
      <c r="C22" s="153" t="s">
        <v>20</v>
      </c>
      <c r="D22" s="153" t="s">
        <v>26</v>
      </c>
      <c r="E22" s="153" t="s">
        <v>28</v>
      </c>
      <c r="F22" s="153" t="s">
        <v>27</v>
      </c>
      <c r="G22" s="153" t="s">
        <v>128</v>
      </c>
      <c r="H22" s="153" t="s">
        <v>29</v>
      </c>
      <c r="I22" s="153">
        <v>5</v>
      </c>
      <c r="J22" s="153">
        <v>5</v>
      </c>
      <c r="K22" s="153">
        <v>5</v>
      </c>
      <c r="L22" s="153">
        <v>4</v>
      </c>
      <c r="M22" s="153">
        <v>5</v>
      </c>
      <c r="N22" s="153">
        <v>5</v>
      </c>
      <c r="O22" s="153">
        <v>5</v>
      </c>
      <c r="P22" s="153">
        <v>5</v>
      </c>
      <c r="Q22" s="153">
        <v>5</v>
      </c>
      <c r="R22" s="153">
        <v>2</v>
      </c>
      <c r="S22" s="153">
        <v>4</v>
      </c>
      <c r="T22" s="153">
        <v>3</v>
      </c>
    </row>
    <row r="23" spans="1:21" ht="15.75" customHeight="1" x14ac:dyDescent="0.2">
      <c r="A23" s="178">
        <v>44837.795903368053</v>
      </c>
      <c r="B23" s="153" t="s">
        <v>184</v>
      </c>
      <c r="C23" s="153" t="s">
        <v>25</v>
      </c>
      <c r="D23" s="153" t="s">
        <v>26</v>
      </c>
      <c r="E23" s="153" t="s">
        <v>28</v>
      </c>
      <c r="F23" s="153" t="s">
        <v>27</v>
      </c>
      <c r="G23" s="153" t="s">
        <v>128</v>
      </c>
      <c r="H23" s="153" t="s">
        <v>29</v>
      </c>
      <c r="I23" s="153">
        <v>5</v>
      </c>
      <c r="J23" s="153">
        <v>5</v>
      </c>
      <c r="K23" s="153">
        <v>5</v>
      </c>
      <c r="L23" s="153">
        <v>5</v>
      </c>
      <c r="M23" s="153">
        <v>5</v>
      </c>
      <c r="N23" s="153">
        <v>5</v>
      </c>
      <c r="O23" s="153">
        <v>5</v>
      </c>
      <c r="P23" s="153">
        <v>5</v>
      </c>
      <c r="Q23" s="153">
        <v>5</v>
      </c>
      <c r="R23" s="153">
        <v>2</v>
      </c>
      <c r="S23" s="153">
        <v>4</v>
      </c>
      <c r="T23" s="153">
        <v>4</v>
      </c>
      <c r="U23" s="153" t="s">
        <v>31</v>
      </c>
    </row>
    <row r="24" spans="1:21" ht="15.75" customHeight="1" x14ac:dyDescent="0.2">
      <c r="A24" s="178">
        <v>44837.796012025465</v>
      </c>
      <c r="B24" s="153" t="s">
        <v>185</v>
      </c>
      <c r="C24" s="153" t="s">
        <v>25</v>
      </c>
      <c r="D24" s="153" t="s">
        <v>24</v>
      </c>
      <c r="E24" s="153" t="s">
        <v>22</v>
      </c>
      <c r="F24" s="153" t="s">
        <v>27</v>
      </c>
      <c r="G24" s="153" t="s">
        <v>128</v>
      </c>
      <c r="H24" s="153" t="s">
        <v>29</v>
      </c>
      <c r="I24" s="153">
        <v>5</v>
      </c>
      <c r="J24" s="153">
        <v>5</v>
      </c>
      <c r="K24" s="153">
        <v>5</v>
      </c>
      <c r="L24" s="153">
        <v>5</v>
      </c>
      <c r="M24" s="153">
        <v>5</v>
      </c>
      <c r="N24" s="153">
        <v>5</v>
      </c>
      <c r="O24" s="153">
        <v>5</v>
      </c>
      <c r="P24" s="153">
        <v>5</v>
      </c>
      <c r="Q24" s="153">
        <v>5</v>
      </c>
      <c r="R24" s="153">
        <v>2</v>
      </c>
      <c r="S24" s="153">
        <v>4</v>
      </c>
      <c r="T24" s="153">
        <v>4</v>
      </c>
    </row>
    <row r="25" spans="1:21" ht="15.75" customHeight="1" x14ac:dyDescent="0.2">
      <c r="A25" s="178">
        <v>44837.796021099537</v>
      </c>
      <c r="B25" s="153" t="s">
        <v>186</v>
      </c>
      <c r="C25" s="153" t="s">
        <v>20</v>
      </c>
      <c r="D25" s="153" t="s">
        <v>26</v>
      </c>
      <c r="E25" s="153" t="s">
        <v>22</v>
      </c>
      <c r="F25" s="153" t="s">
        <v>27</v>
      </c>
      <c r="G25" s="153" t="s">
        <v>99</v>
      </c>
      <c r="H25" s="153" t="s">
        <v>29</v>
      </c>
      <c r="I25" s="153">
        <v>5</v>
      </c>
      <c r="J25" s="153">
        <v>5</v>
      </c>
      <c r="K25" s="153">
        <v>5</v>
      </c>
      <c r="L25" s="153">
        <v>5</v>
      </c>
      <c r="M25" s="153">
        <v>5</v>
      </c>
      <c r="N25" s="153">
        <v>5</v>
      </c>
      <c r="O25" s="153">
        <v>5</v>
      </c>
      <c r="P25" s="153">
        <v>5</v>
      </c>
      <c r="Q25" s="153">
        <v>5</v>
      </c>
      <c r="R25" s="153">
        <v>5</v>
      </c>
      <c r="S25" s="153">
        <v>5</v>
      </c>
      <c r="T25" s="153">
        <v>5</v>
      </c>
      <c r="U25" s="153" t="s">
        <v>327</v>
      </c>
    </row>
    <row r="26" spans="1:21" ht="15.75" customHeight="1" x14ac:dyDescent="0.2">
      <c r="A26" s="178">
        <v>44837.796161712962</v>
      </c>
      <c r="B26" s="153" t="s">
        <v>187</v>
      </c>
      <c r="C26" s="153" t="s">
        <v>25</v>
      </c>
      <c r="D26" s="153" t="s">
        <v>24</v>
      </c>
      <c r="E26" s="153" t="s">
        <v>22</v>
      </c>
      <c r="F26" s="153" t="s">
        <v>27</v>
      </c>
      <c r="G26" s="153" t="s">
        <v>188</v>
      </c>
      <c r="H26" s="153" t="s">
        <v>29</v>
      </c>
      <c r="I26" s="153">
        <v>4</v>
      </c>
      <c r="J26" s="153">
        <v>4</v>
      </c>
      <c r="K26" s="153">
        <v>5</v>
      </c>
      <c r="L26" s="153">
        <v>5</v>
      </c>
      <c r="M26" s="153">
        <v>5</v>
      </c>
      <c r="N26" s="153">
        <v>5</v>
      </c>
      <c r="O26" s="153">
        <v>5</v>
      </c>
      <c r="P26" s="153">
        <v>5</v>
      </c>
      <c r="Q26" s="153">
        <v>4</v>
      </c>
      <c r="R26" s="153">
        <v>2</v>
      </c>
      <c r="S26" s="153">
        <v>4</v>
      </c>
      <c r="T26" s="153">
        <v>4</v>
      </c>
    </row>
    <row r="27" spans="1:21" ht="15.75" customHeight="1" x14ac:dyDescent="0.2">
      <c r="A27" s="178">
        <v>44837.796256122689</v>
      </c>
      <c r="B27" s="153" t="s">
        <v>189</v>
      </c>
      <c r="C27" s="153" t="s">
        <v>20</v>
      </c>
      <c r="D27" s="153" t="s">
        <v>21</v>
      </c>
      <c r="E27" s="153" t="s">
        <v>22</v>
      </c>
      <c r="F27" s="153" t="s">
        <v>27</v>
      </c>
      <c r="G27" s="153" t="s">
        <v>190</v>
      </c>
      <c r="H27" s="153" t="s">
        <v>29</v>
      </c>
      <c r="I27" s="153">
        <v>5</v>
      </c>
      <c r="J27" s="153">
        <v>5</v>
      </c>
      <c r="K27" s="153">
        <v>5</v>
      </c>
      <c r="L27" s="153">
        <v>5</v>
      </c>
      <c r="M27" s="153">
        <v>5</v>
      </c>
      <c r="N27" s="153">
        <v>5</v>
      </c>
      <c r="O27" s="153">
        <v>5</v>
      </c>
      <c r="P27" s="153">
        <v>5</v>
      </c>
      <c r="Q27" s="153">
        <v>5</v>
      </c>
      <c r="R27" s="153">
        <v>5</v>
      </c>
      <c r="S27" s="153">
        <v>5</v>
      </c>
      <c r="T27" s="153">
        <v>5</v>
      </c>
    </row>
    <row r="28" spans="1:21" ht="15.75" customHeight="1" x14ac:dyDescent="0.2">
      <c r="A28" s="178">
        <v>44837.79654625</v>
      </c>
      <c r="B28" s="153" t="s">
        <v>192</v>
      </c>
      <c r="C28" s="153" t="s">
        <v>25</v>
      </c>
      <c r="D28" s="153" t="s">
        <v>24</v>
      </c>
      <c r="E28" s="153" t="s">
        <v>22</v>
      </c>
      <c r="F28" s="153" t="s">
        <v>27</v>
      </c>
      <c r="G28" s="153" t="s">
        <v>128</v>
      </c>
      <c r="H28" s="153" t="s">
        <v>29</v>
      </c>
      <c r="I28" s="153">
        <v>5</v>
      </c>
      <c r="J28" s="153">
        <v>5</v>
      </c>
      <c r="K28" s="153">
        <v>5</v>
      </c>
      <c r="L28" s="153">
        <v>5</v>
      </c>
      <c r="M28" s="153">
        <v>5</v>
      </c>
      <c r="N28" s="153">
        <v>5</v>
      </c>
      <c r="O28" s="153">
        <v>5</v>
      </c>
      <c r="P28" s="153">
        <v>5</v>
      </c>
      <c r="Q28" s="153">
        <v>5</v>
      </c>
      <c r="R28" s="153">
        <v>2</v>
      </c>
      <c r="S28" s="153">
        <v>4</v>
      </c>
      <c r="T28" s="153">
        <v>4</v>
      </c>
      <c r="U28" s="153" t="s">
        <v>328</v>
      </c>
    </row>
    <row r="29" spans="1:21" ht="15.75" customHeight="1" x14ac:dyDescent="0.2">
      <c r="A29" s="178">
        <v>44837.797116909722</v>
      </c>
      <c r="B29" s="153" t="s">
        <v>195</v>
      </c>
      <c r="C29" s="153" t="s">
        <v>25</v>
      </c>
      <c r="D29" s="153" t="s">
        <v>24</v>
      </c>
      <c r="E29" s="153" t="s">
        <v>22</v>
      </c>
      <c r="F29" s="153" t="s">
        <v>27</v>
      </c>
      <c r="G29" s="153" t="s">
        <v>190</v>
      </c>
      <c r="H29" s="153" t="s">
        <v>29</v>
      </c>
      <c r="I29" s="153">
        <v>5</v>
      </c>
      <c r="J29" s="153">
        <v>5</v>
      </c>
      <c r="K29" s="153">
        <v>5</v>
      </c>
      <c r="L29" s="153">
        <v>5</v>
      </c>
      <c r="M29" s="153">
        <v>4</v>
      </c>
      <c r="N29" s="153">
        <v>4</v>
      </c>
      <c r="O29" s="153">
        <v>5</v>
      </c>
      <c r="P29" s="153">
        <v>5</v>
      </c>
      <c r="Q29" s="153">
        <v>5</v>
      </c>
      <c r="R29" s="153">
        <v>3</v>
      </c>
      <c r="S29" s="153">
        <v>4</v>
      </c>
      <c r="T29" s="153">
        <v>4</v>
      </c>
      <c r="U29" s="153" t="s">
        <v>329</v>
      </c>
    </row>
    <row r="30" spans="1:21" ht="15.75" customHeight="1" x14ac:dyDescent="0.2">
      <c r="A30" s="178">
        <v>44837.797210532408</v>
      </c>
      <c r="B30" s="153" t="s">
        <v>197</v>
      </c>
      <c r="C30" s="153" t="s">
        <v>25</v>
      </c>
      <c r="D30" s="153" t="s">
        <v>24</v>
      </c>
      <c r="E30" s="153" t="s">
        <v>22</v>
      </c>
      <c r="F30" s="153" t="s">
        <v>27</v>
      </c>
      <c r="G30" s="153" t="s">
        <v>99</v>
      </c>
      <c r="H30" s="153" t="s">
        <v>29</v>
      </c>
      <c r="I30" s="153">
        <v>5</v>
      </c>
      <c r="J30" s="153">
        <v>5</v>
      </c>
      <c r="K30" s="153">
        <v>5</v>
      </c>
      <c r="L30" s="153">
        <v>5</v>
      </c>
      <c r="M30" s="153">
        <v>5</v>
      </c>
      <c r="N30" s="153">
        <v>5</v>
      </c>
      <c r="O30" s="153">
        <v>5</v>
      </c>
      <c r="P30" s="153">
        <v>5</v>
      </c>
      <c r="Q30" s="153">
        <v>5</v>
      </c>
      <c r="R30" s="153">
        <v>2</v>
      </c>
      <c r="S30" s="153">
        <v>4</v>
      </c>
      <c r="T30" s="153">
        <v>4</v>
      </c>
    </row>
    <row r="31" spans="1:21" ht="15.75" customHeight="1" x14ac:dyDescent="0.2">
      <c r="A31" s="178">
        <v>44837.797372847221</v>
      </c>
      <c r="B31" s="153" t="s">
        <v>199</v>
      </c>
      <c r="C31" s="153" t="s">
        <v>20</v>
      </c>
      <c r="D31" s="153" t="s">
        <v>26</v>
      </c>
      <c r="E31" s="153" t="s">
        <v>28</v>
      </c>
      <c r="F31" s="153" t="s">
        <v>27</v>
      </c>
      <c r="G31" s="153" t="s">
        <v>128</v>
      </c>
      <c r="H31" s="153" t="s">
        <v>29</v>
      </c>
      <c r="I31" s="153">
        <v>5</v>
      </c>
      <c r="J31" s="153">
        <v>5</v>
      </c>
      <c r="K31" s="153">
        <v>5</v>
      </c>
      <c r="L31" s="153">
        <v>5</v>
      </c>
      <c r="M31" s="153">
        <v>5</v>
      </c>
      <c r="N31" s="153">
        <v>5</v>
      </c>
      <c r="O31" s="153">
        <v>5</v>
      </c>
      <c r="P31" s="153">
        <v>5</v>
      </c>
      <c r="Q31" s="153">
        <v>5</v>
      </c>
      <c r="R31" s="153">
        <v>5</v>
      </c>
      <c r="S31" s="153">
        <v>5</v>
      </c>
      <c r="T31" s="153">
        <v>5</v>
      </c>
    </row>
    <row r="32" spans="1:21" ht="15.75" customHeight="1" x14ac:dyDescent="0.2">
      <c r="A32" s="178">
        <v>44837.797454930551</v>
      </c>
      <c r="B32" s="153" t="s">
        <v>200</v>
      </c>
      <c r="C32" s="153" t="s">
        <v>20</v>
      </c>
      <c r="D32" s="153" t="s">
        <v>24</v>
      </c>
      <c r="E32" s="153" t="s">
        <v>28</v>
      </c>
      <c r="F32" s="153" t="s">
        <v>27</v>
      </c>
      <c r="G32" s="153" t="s">
        <v>128</v>
      </c>
      <c r="H32" s="153" t="s">
        <v>29</v>
      </c>
      <c r="I32" s="153">
        <v>5</v>
      </c>
      <c r="J32" s="153">
        <v>4</v>
      </c>
      <c r="K32" s="153">
        <v>5</v>
      </c>
      <c r="L32" s="153">
        <v>5</v>
      </c>
      <c r="M32" s="153">
        <v>4</v>
      </c>
      <c r="N32" s="153">
        <v>4</v>
      </c>
      <c r="O32" s="153">
        <v>5</v>
      </c>
      <c r="P32" s="153">
        <v>5</v>
      </c>
      <c r="Q32" s="153">
        <v>5</v>
      </c>
      <c r="R32" s="153">
        <v>3</v>
      </c>
      <c r="S32" s="153">
        <v>4</v>
      </c>
      <c r="T32" s="153">
        <v>5</v>
      </c>
      <c r="U32" s="153" t="s">
        <v>201</v>
      </c>
    </row>
    <row r="33" spans="1:21" ht="15.75" customHeight="1" x14ac:dyDescent="0.2">
      <c r="A33" s="178">
        <v>44837.797741284725</v>
      </c>
      <c r="B33" s="153" t="s">
        <v>203</v>
      </c>
      <c r="C33" s="153" t="s">
        <v>20</v>
      </c>
      <c r="D33" s="153" t="s">
        <v>24</v>
      </c>
      <c r="E33" s="153" t="s">
        <v>22</v>
      </c>
      <c r="F33" s="153" t="s">
        <v>27</v>
      </c>
      <c r="G33" s="153" t="s">
        <v>188</v>
      </c>
      <c r="H33" s="153" t="s">
        <v>29</v>
      </c>
      <c r="I33" s="153">
        <v>5</v>
      </c>
      <c r="J33" s="153">
        <v>5</v>
      </c>
      <c r="K33" s="153">
        <v>5</v>
      </c>
      <c r="L33" s="153">
        <v>5</v>
      </c>
      <c r="M33" s="153">
        <v>5</v>
      </c>
      <c r="N33" s="153">
        <v>5</v>
      </c>
      <c r="O33" s="153">
        <v>5</v>
      </c>
      <c r="P33" s="153">
        <v>5</v>
      </c>
      <c r="Q33" s="153">
        <v>5</v>
      </c>
      <c r="R33" s="153">
        <v>5</v>
      </c>
      <c r="S33" s="153">
        <v>5</v>
      </c>
      <c r="T33" s="153">
        <v>5</v>
      </c>
      <c r="U33" s="153" t="s">
        <v>331</v>
      </c>
    </row>
    <row r="34" spans="1:21" ht="15.75" customHeight="1" x14ac:dyDescent="0.2">
      <c r="A34" s="178">
        <v>44837.798347766206</v>
      </c>
      <c r="B34" s="153" t="s">
        <v>205</v>
      </c>
      <c r="C34" s="153" t="s">
        <v>20</v>
      </c>
      <c r="D34" s="153" t="s">
        <v>26</v>
      </c>
      <c r="E34" s="153" t="s">
        <v>28</v>
      </c>
      <c r="F34" s="153" t="s">
        <v>27</v>
      </c>
      <c r="G34" s="153" t="s">
        <v>128</v>
      </c>
      <c r="H34" s="153" t="s">
        <v>29</v>
      </c>
      <c r="I34" s="153">
        <v>5</v>
      </c>
      <c r="J34" s="153">
        <v>5</v>
      </c>
      <c r="K34" s="153">
        <v>5</v>
      </c>
      <c r="L34" s="153">
        <v>5</v>
      </c>
      <c r="M34" s="153">
        <v>5</v>
      </c>
      <c r="N34" s="153">
        <v>5</v>
      </c>
      <c r="O34" s="153">
        <v>5</v>
      </c>
      <c r="P34" s="153">
        <v>5</v>
      </c>
      <c r="Q34" s="153">
        <v>5</v>
      </c>
      <c r="R34" s="153">
        <v>5</v>
      </c>
      <c r="S34" s="153">
        <v>5</v>
      </c>
      <c r="T34" s="153">
        <v>5</v>
      </c>
    </row>
    <row r="35" spans="1:21" ht="15.75" customHeight="1" x14ac:dyDescent="0.2">
      <c r="A35" s="178">
        <v>44837.799666180552</v>
      </c>
      <c r="B35" s="153" t="s">
        <v>209</v>
      </c>
      <c r="C35" s="153" t="s">
        <v>20</v>
      </c>
      <c r="D35" s="153" t="s">
        <v>26</v>
      </c>
      <c r="E35" s="153" t="s">
        <v>28</v>
      </c>
      <c r="F35" s="153" t="s">
        <v>27</v>
      </c>
      <c r="G35" s="153" t="s">
        <v>210</v>
      </c>
      <c r="H35" s="153" t="s">
        <v>29</v>
      </c>
      <c r="I35" s="153">
        <v>5</v>
      </c>
      <c r="J35" s="153">
        <v>5</v>
      </c>
      <c r="K35" s="153">
        <v>5</v>
      </c>
      <c r="L35" s="153">
        <v>5</v>
      </c>
      <c r="M35" s="153">
        <v>5</v>
      </c>
      <c r="N35" s="153">
        <v>5</v>
      </c>
      <c r="O35" s="153">
        <v>5</v>
      </c>
      <c r="P35" s="153">
        <v>5</v>
      </c>
      <c r="Q35" s="153">
        <v>5</v>
      </c>
      <c r="R35" s="153">
        <v>3</v>
      </c>
      <c r="S35" s="153">
        <v>4</v>
      </c>
      <c r="T35" s="153">
        <v>4</v>
      </c>
    </row>
    <row r="36" spans="1:21" ht="15.75" customHeight="1" x14ac:dyDescent="0.2">
      <c r="A36" s="178">
        <v>44837.800585150464</v>
      </c>
      <c r="B36" s="153" t="s">
        <v>214</v>
      </c>
      <c r="C36" s="153" t="s">
        <v>25</v>
      </c>
      <c r="D36" s="153" t="s">
        <v>24</v>
      </c>
      <c r="E36" s="153" t="s">
        <v>28</v>
      </c>
      <c r="F36" s="153" t="s">
        <v>27</v>
      </c>
      <c r="G36" s="153" t="s">
        <v>128</v>
      </c>
      <c r="H36" s="153" t="s">
        <v>29</v>
      </c>
      <c r="I36" s="153">
        <v>5</v>
      </c>
      <c r="J36" s="153">
        <v>5</v>
      </c>
      <c r="K36" s="153">
        <v>5</v>
      </c>
      <c r="L36" s="153">
        <v>5</v>
      </c>
      <c r="M36" s="153">
        <v>5</v>
      </c>
      <c r="N36" s="153">
        <v>5</v>
      </c>
      <c r="O36" s="153">
        <v>5</v>
      </c>
      <c r="P36" s="153">
        <v>5</v>
      </c>
      <c r="Q36" s="153">
        <v>5</v>
      </c>
      <c r="R36" s="153">
        <v>4</v>
      </c>
      <c r="S36" s="153">
        <v>5</v>
      </c>
      <c r="T36" s="153">
        <v>4</v>
      </c>
    </row>
    <row r="37" spans="1:21" ht="15.75" customHeight="1" x14ac:dyDescent="0.2">
      <c r="A37" s="178">
        <v>44837.80142077546</v>
      </c>
      <c r="B37" s="153" t="s">
        <v>216</v>
      </c>
      <c r="C37" s="153" t="s">
        <v>25</v>
      </c>
      <c r="D37" s="153" t="s">
        <v>26</v>
      </c>
      <c r="E37" s="153" t="s">
        <v>28</v>
      </c>
      <c r="F37" s="153" t="s">
        <v>27</v>
      </c>
      <c r="G37" s="153" t="s">
        <v>128</v>
      </c>
      <c r="H37" s="153" t="s">
        <v>29</v>
      </c>
      <c r="I37" s="153">
        <v>4</v>
      </c>
      <c r="J37" s="153">
        <v>4</v>
      </c>
      <c r="K37" s="153">
        <v>4</v>
      </c>
      <c r="L37" s="153">
        <v>4</v>
      </c>
      <c r="M37" s="153">
        <v>5</v>
      </c>
      <c r="N37" s="153">
        <v>5</v>
      </c>
      <c r="O37" s="153">
        <v>5</v>
      </c>
      <c r="P37" s="153">
        <v>5</v>
      </c>
      <c r="Q37" s="153">
        <v>5</v>
      </c>
      <c r="R37" s="153">
        <v>3</v>
      </c>
      <c r="S37" s="153">
        <v>4</v>
      </c>
      <c r="T37" s="153">
        <v>4</v>
      </c>
    </row>
    <row r="38" spans="1:21" ht="15.75" customHeight="1" x14ac:dyDescent="0.2">
      <c r="A38" s="178">
        <v>44837.801473819447</v>
      </c>
      <c r="B38" s="153" t="s">
        <v>217</v>
      </c>
      <c r="C38" s="153" t="s">
        <v>25</v>
      </c>
      <c r="D38" s="153" t="s">
        <v>24</v>
      </c>
      <c r="E38" s="153" t="s">
        <v>22</v>
      </c>
      <c r="F38" s="153" t="s">
        <v>27</v>
      </c>
      <c r="G38" s="153" t="s">
        <v>128</v>
      </c>
      <c r="H38" s="153" t="s">
        <v>29</v>
      </c>
      <c r="I38" s="153">
        <v>5</v>
      </c>
      <c r="J38" s="153">
        <v>5</v>
      </c>
      <c r="K38" s="153">
        <v>5</v>
      </c>
      <c r="L38" s="153">
        <v>5</v>
      </c>
      <c r="M38" s="153">
        <v>5</v>
      </c>
      <c r="N38" s="153">
        <v>5</v>
      </c>
      <c r="O38" s="153">
        <v>5</v>
      </c>
      <c r="P38" s="153">
        <v>5</v>
      </c>
      <c r="Q38" s="153">
        <v>5</v>
      </c>
      <c r="R38" s="153">
        <v>3</v>
      </c>
      <c r="S38" s="153">
        <v>5</v>
      </c>
      <c r="T38" s="153">
        <v>5</v>
      </c>
      <c r="U38" s="153" t="s">
        <v>31</v>
      </c>
    </row>
    <row r="39" spans="1:21" ht="15.75" customHeight="1" x14ac:dyDescent="0.2">
      <c r="A39" s="178">
        <v>44837.801817777778</v>
      </c>
      <c r="B39" s="153" t="s">
        <v>219</v>
      </c>
      <c r="C39" s="153" t="s">
        <v>20</v>
      </c>
      <c r="D39" s="153" t="s">
        <v>24</v>
      </c>
      <c r="E39" s="153" t="s">
        <v>22</v>
      </c>
      <c r="F39" s="153" t="s">
        <v>27</v>
      </c>
      <c r="G39" s="153" t="s">
        <v>99</v>
      </c>
      <c r="H39" s="153" t="s">
        <v>29</v>
      </c>
      <c r="I39" s="153">
        <v>5</v>
      </c>
      <c r="J39" s="153">
        <v>4</v>
      </c>
      <c r="K39" s="153">
        <v>5</v>
      </c>
      <c r="L39" s="153">
        <v>4</v>
      </c>
      <c r="M39" s="153">
        <v>5</v>
      </c>
      <c r="N39" s="153">
        <v>5</v>
      </c>
      <c r="O39" s="153">
        <v>5</v>
      </c>
      <c r="P39" s="153">
        <v>5</v>
      </c>
      <c r="Q39" s="153">
        <v>5</v>
      </c>
      <c r="R39" s="153">
        <v>4</v>
      </c>
      <c r="S39" s="153">
        <v>4</v>
      </c>
      <c r="T39" s="153">
        <v>4</v>
      </c>
      <c r="U39" s="153" t="s">
        <v>31</v>
      </c>
    </row>
    <row r="40" spans="1:21" ht="15.75" customHeight="1" x14ac:dyDescent="0.2">
      <c r="A40" s="178">
        <v>44837.802036122681</v>
      </c>
      <c r="B40" s="153" t="s">
        <v>220</v>
      </c>
      <c r="C40" s="153" t="s">
        <v>25</v>
      </c>
      <c r="D40" s="153" t="s">
        <v>21</v>
      </c>
      <c r="E40" s="153" t="s">
        <v>22</v>
      </c>
      <c r="F40" s="153" t="s">
        <v>27</v>
      </c>
      <c r="G40" s="153" t="s">
        <v>128</v>
      </c>
      <c r="H40" s="153" t="s">
        <v>29</v>
      </c>
      <c r="I40" s="153">
        <v>5</v>
      </c>
      <c r="J40" s="153">
        <v>5</v>
      </c>
      <c r="K40" s="153">
        <v>5</v>
      </c>
      <c r="L40" s="153">
        <v>5</v>
      </c>
      <c r="M40" s="153">
        <v>5</v>
      </c>
      <c r="N40" s="153">
        <v>5</v>
      </c>
      <c r="O40" s="153">
        <v>5</v>
      </c>
      <c r="P40" s="153">
        <v>5</v>
      </c>
      <c r="Q40" s="153">
        <v>5</v>
      </c>
      <c r="R40" s="153">
        <v>5</v>
      </c>
      <c r="S40" s="153">
        <v>5</v>
      </c>
      <c r="T40" s="153">
        <v>5</v>
      </c>
      <c r="U40" s="153" t="s">
        <v>31</v>
      </c>
    </row>
    <row r="41" spans="1:21" ht="15.75" customHeight="1" x14ac:dyDescent="0.2">
      <c r="A41" s="178">
        <v>44837.802222812505</v>
      </c>
      <c r="B41" s="153" t="s">
        <v>221</v>
      </c>
      <c r="C41" s="153" t="s">
        <v>20</v>
      </c>
      <c r="D41" s="153" t="s">
        <v>21</v>
      </c>
      <c r="E41" s="153" t="s">
        <v>28</v>
      </c>
      <c r="F41" s="153" t="s">
        <v>27</v>
      </c>
      <c r="G41" s="153" t="s">
        <v>128</v>
      </c>
      <c r="H41" s="153" t="s">
        <v>29</v>
      </c>
      <c r="I41" s="153">
        <v>5</v>
      </c>
      <c r="J41" s="153">
        <v>5</v>
      </c>
      <c r="K41" s="153">
        <v>5</v>
      </c>
      <c r="L41" s="153">
        <v>4</v>
      </c>
      <c r="M41" s="153">
        <v>5</v>
      </c>
      <c r="N41" s="153">
        <v>5</v>
      </c>
      <c r="O41" s="153">
        <v>5</v>
      </c>
      <c r="P41" s="153">
        <v>4</v>
      </c>
      <c r="Q41" s="153">
        <v>5</v>
      </c>
      <c r="R41" s="153">
        <v>5</v>
      </c>
      <c r="S41" s="153">
        <v>5</v>
      </c>
      <c r="T41" s="153">
        <v>5</v>
      </c>
      <c r="U41" s="153" t="s">
        <v>222</v>
      </c>
    </row>
    <row r="42" spans="1:21" ht="15.75" customHeight="1" x14ac:dyDescent="0.2">
      <c r="A42" s="178">
        <v>44837.802354421292</v>
      </c>
      <c r="B42" s="153" t="s">
        <v>223</v>
      </c>
      <c r="C42" s="153" t="s">
        <v>25</v>
      </c>
      <c r="D42" s="153" t="s">
        <v>26</v>
      </c>
      <c r="E42" s="153" t="s">
        <v>28</v>
      </c>
      <c r="F42" s="153" t="s">
        <v>100</v>
      </c>
      <c r="G42" s="153" t="s">
        <v>100</v>
      </c>
      <c r="H42" s="153" t="s">
        <v>29</v>
      </c>
      <c r="I42" s="153">
        <v>5</v>
      </c>
      <c r="J42" s="153">
        <v>5</v>
      </c>
      <c r="K42" s="153">
        <v>5</v>
      </c>
      <c r="L42" s="153">
        <v>5</v>
      </c>
      <c r="M42" s="153">
        <v>5</v>
      </c>
      <c r="N42" s="153">
        <v>5</v>
      </c>
      <c r="O42" s="153">
        <v>5</v>
      </c>
      <c r="P42" s="153">
        <v>5</v>
      </c>
      <c r="Q42" s="153">
        <v>5</v>
      </c>
      <c r="R42" s="153">
        <v>2</v>
      </c>
      <c r="S42" s="153">
        <v>5</v>
      </c>
      <c r="T42" s="153">
        <v>5</v>
      </c>
    </row>
    <row r="43" spans="1:21" ht="15.75" customHeight="1" x14ac:dyDescent="0.2">
      <c r="A43" s="178">
        <v>44837.802799791665</v>
      </c>
      <c r="B43" s="153" t="s">
        <v>226</v>
      </c>
      <c r="C43" s="153" t="s">
        <v>20</v>
      </c>
      <c r="D43" s="153" t="s">
        <v>21</v>
      </c>
      <c r="E43" s="153" t="s">
        <v>28</v>
      </c>
      <c r="F43" s="153" t="s">
        <v>27</v>
      </c>
      <c r="G43" s="153" t="s">
        <v>128</v>
      </c>
      <c r="H43" s="153" t="s">
        <v>29</v>
      </c>
      <c r="I43" s="153">
        <v>5</v>
      </c>
      <c r="J43" s="153">
        <v>5</v>
      </c>
      <c r="K43" s="153">
        <v>5</v>
      </c>
      <c r="L43" s="153">
        <v>5</v>
      </c>
      <c r="M43" s="153">
        <v>5</v>
      </c>
      <c r="N43" s="153">
        <v>5</v>
      </c>
      <c r="O43" s="153">
        <v>5</v>
      </c>
      <c r="P43" s="153">
        <v>5</v>
      </c>
      <c r="Q43" s="153">
        <v>5</v>
      </c>
      <c r="R43" s="153">
        <v>1</v>
      </c>
      <c r="S43" s="153">
        <v>3</v>
      </c>
      <c r="T43" s="153">
        <v>3</v>
      </c>
    </row>
    <row r="44" spans="1:21" ht="15.75" customHeight="1" x14ac:dyDescent="0.2">
      <c r="A44" s="178">
        <v>44837.802911076389</v>
      </c>
      <c r="B44" s="153" t="s">
        <v>227</v>
      </c>
      <c r="C44" s="153" t="s">
        <v>25</v>
      </c>
      <c r="D44" s="153" t="s">
        <v>21</v>
      </c>
      <c r="E44" s="153" t="s">
        <v>22</v>
      </c>
      <c r="F44" s="153" t="s">
        <v>27</v>
      </c>
      <c r="G44" s="153" t="s">
        <v>128</v>
      </c>
      <c r="H44" s="153" t="s">
        <v>29</v>
      </c>
      <c r="I44" s="153">
        <v>5</v>
      </c>
      <c r="J44" s="153">
        <v>5</v>
      </c>
      <c r="K44" s="153">
        <v>5</v>
      </c>
      <c r="L44" s="153">
        <v>5</v>
      </c>
      <c r="M44" s="153">
        <v>5</v>
      </c>
      <c r="N44" s="153">
        <v>5</v>
      </c>
      <c r="O44" s="153">
        <v>5</v>
      </c>
      <c r="P44" s="153">
        <v>5</v>
      </c>
      <c r="Q44" s="153">
        <v>5</v>
      </c>
      <c r="R44" s="153">
        <v>3</v>
      </c>
      <c r="S44" s="153">
        <v>4</v>
      </c>
      <c r="T44" s="153">
        <v>5</v>
      </c>
      <c r="U44" s="153" t="s">
        <v>334</v>
      </c>
    </row>
    <row r="45" spans="1:21" ht="15.75" customHeight="1" x14ac:dyDescent="0.2">
      <c r="A45" s="178">
        <v>44837.804760150466</v>
      </c>
      <c r="B45" s="153" t="s">
        <v>229</v>
      </c>
      <c r="C45" s="153" t="s">
        <v>20</v>
      </c>
      <c r="D45" s="153" t="s">
        <v>24</v>
      </c>
      <c r="E45" s="153" t="s">
        <v>22</v>
      </c>
      <c r="F45" s="153" t="s">
        <v>27</v>
      </c>
      <c r="G45" s="153" t="s">
        <v>188</v>
      </c>
      <c r="H45" s="153" t="s">
        <v>29</v>
      </c>
      <c r="I45" s="153">
        <v>4</v>
      </c>
      <c r="J45" s="153">
        <v>4</v>
      </c>
      <c r="K45" s="153">
        <v>4</v>
      </c>
      <c r="L45" s="153">
        <v>4</v>
      </c>
      <c r="M45" s="153">
        <v>4</v>
      </c>
      <c r="N45" s="153">
        <v>4</v>
      </c>
      <c r="O45" s="153">
        <v>4</v>
      </c>
      <c r="P45" s="153">
        <v>4</v>
      </c>
      <c r="Q45" s="153">
        <v>3</v>
      </c>
      <c r="R45" s="153">
        <v>2</v>
      </c>
      <c r="S45" s="153">
        <v>3</v>
      </c>
      <c r="T45" s="153">
        <v>4</v>
      </c>
      <c r="U45" s="153" t="s">
        <v>31</v>
      </c>
    </row>
    <row r="46" spans="1:21" ht="15.75" customHeight="1" x14ac:dyDescent="0.2">
      <c r="A46" s="178">
        <v>44837.805254560182</v>
      </c>
      <c r="B46" s="153" t="s">
        <v>232</v>
      </c>
      <c r="C46" s="153" t="s">
        <v>20</v>
      </c>
      <c r="D46" s="153" t="s">
        <v>26</v>
      </c>
      <c r="E46" s="153" t="s">
        <v>28</v>
      </c>
      <c r="F46" s="153" t="s">
        <v>27</v>
      </c>
      <c r="G46" s="153" t="s">
        <v>128</v>
      </c>
      <c r="H46" s="153" t="s">
        <v>29</v>
      </c>
      <c r="I46" s="153">
        <v>5</v>
      </c>
      <c r="J46" s="153">
        <v>5</v>
      </c>
      <c r="K46" s="153">
        <v>5</v>
      </c>
      <c r="L46" s="153">
        <v>5</v>
      </c>
      <c r="M46" s="153">
        <v>5</v>
      </c>
      <c r="N46" s="153">
        <v>5</v>
      </c>
      <c r="O46" s="153">
        <v>5</v>
      </c>
      <c r="P46" s="153">
        <v>5</v>
      </c>
      <c r="Q46" s="153">
        <v>5</v>
      </c>
      <c r="R46" s="153">
        <v>3</v>
      </c>
      <c r="S46" s="153">
        <v>5</v>
      </c>
      <c r="T46" s="153">
        <v>5</v>
      </c>
    </row>
    <row r="47" spans="1:21" ht="15.75" customHeight="1" x14ac:dyDescent="0.2">
      <c r="A47" s="178">
        <v>44837.805827488424</v>
      </c>
      <c r="B47" s="153" t="s">
        <v>234</v>
      </c>
      <c r="C47" s="153" t="s">
        <v>25</v>
      </c>
      <c r="D47" s="153" t="s">
        <v>24</v>
      </c>
      <c r="E47" s="153" t="s">
        <v>28</v>
      </c>
      <c r="F47" s="153" t="s">
        <v>27</v>
      </c>
      <c r="G47" s="153" t="s">
        <v>128</v>
      </c>
      <c r="H47" s="153" t="s">
        <v>29</v>
      </c>
      <c r="I47" s="153">
        <v>5</v>
      </c>
      <c r="J47" s="153">
        <v>5</v>
      </c>
      <c r="K47" s="153">
        <v>5</v>
      </c>
      <c r="L47" s="153">
        <v>5</v>
      </c>
      <c r="M47" s="153">
        <v>5</v>
      </c>
      <c r="N47" s="153">
        <v>5</v>
      </c>
      <c r="O47" s="153">
        <v>5</v>
      </c>
      <c r="P47" s="153">
        <v>5</v>
      </c>
      <c r="Q47" s="153">
        <v>5</v>
      </c>
      <c r="R47" s="153">
        <v>2</v>
      </c>
      <c r="S47" s="153">
        <v>4</v>
      </c>
      <c r="T47" s="153">
        <v>4</v>
      </c>
    </row>
    <row r="48" spans="1:21" ht="15.75" customHeight="1" x14ac:dyDescent="0.2">
      <c r="A48" s="178">
        <v>44837.805949513888</v>
      </c>
      <c r="B48" s="153" t="s">
        <v>235</v>
      </c>
      <c r="C48" s="153" t="s">
        <v>25</v>
      </c>
      <c r="D48" s="153" t="s">
        <v>26</v>
      </c>
      <c r="E48" s="153" t="s">
        <v>28</v>
      </c>
      <c r="F48" s="153" t="s">
        <v>27</v>
      </c>
      <c r="G48" s="153" t="s">
        <v>128</v>
      </c>
      <c r="H48" s="153" t="s">
        <v>29</v>
      </c>
      <c r="I48" s="153">
        <v>5</v>
      </c>
      <c r="J48" s="153">
        <v>5</v>
      </c>
      <c r="K48" s="153">
        <v>5</v>
      </c>
      <c r="L48" s="153">
        <v>5</v>
      </c>
      <c r="M48" s="153">
        <v>5</v>
      </c>
      <c r="N48" s="153">
        <v>5</v>
      </c>
      <c r="O48" s="153">
        <v>5</v>
      </c>
      <c r="P48" s="153">
        <v>5</v>
      </c>
      <c r="Q48" s="153">
        <v>5</v>
      </c>
      <c r="R48" s="153">
        <v>5</v>
      </c>
      <c r="S48" s="153">
        <v>5</v>
      </c>
      <c r="T48" s="153">
        <v>5</v>
      </c>
      <c r="U48" s="153" t="s">
        <v>337</v>
      </c>
    </row>
    <row r="49" spans="1:21" ht="15.75" customHeight="1" x14ac:dyDescent="0.2">
      <c r="A49" s="178">
        <v>44837.80716167824</v>
      </c>
      <c r="B49" s="153" t="s">
        <v>241</v>
      </c>
      <c r="C49" s="153" t="s">
        <v>25</v>
      </c>
      <c r="D49" s="153" t="s">
        <v>26</v>
      </c>
      <c r="E49" s="153" t="s">
        <v>28</v>
      </c>
      <c r="F49" s="153" t="s">
        <v>27</v>
      </c>
      <c r="G49" s="153" t="s">
        <v>113</v>
      </c>
      <c r="H49" s="153" t="s">
        <v>29</v>
      </c>
      <c r="I49" s="153">
        <v>5</v>
      </c>
      <c r="J49" s="153">
        <v>5</v>
      </c>
      <c r="K49" s="153">
        <v>5</v>
      </c>
      <c r="L49" s="153">
        <v>5</v>
      </c>
      <c r="M49" s="153">
        <v>5</v>
      </c>
      <c r="N49" s="153">
        <v>5</v>
      </c>
      <c r="O49" s="153">
        <v>5</v>
      </c>
      <c r="P49" s="153">
        <v>5</v>
      </c>
      <c r="Q49" s="153">
        <v>5</v>
      </c>
      <c r="R49" s="153">
        <v>5</v>
      </c>
      <c r="S49" s="153">
        <v>5</v>
      </c>
      <c r="T49" s="153">
        <v>5</v>
      </c>
      <c r="U49" s="153" t="s">
        <v>242</v>
      </c>
    </row>
    <row r="50" spans="1:21" ht="15.75" customHeight="1" x14ac:dyDescent="0.2">
      <c r="A50" s="178">
        <v>44837.80896253472</v>
      </c>
      <c r="B50" s="153" t="s">
        <v>248</v>
      </c>
      <c r="C50" s="153" t="s">
        <v>20</v>
      </c>
      <c r="D50" s="153" t="s">
        <v>24</v>
      </c>
      <c r="E50" s="153" t="s">
        <v>22</v>
      </c>
      <c r="F50" s="153" t="s">
        <v>27</v>
      </c>
      <c r="G50" s="153" t="s">
        <v>188</v>
      </c>
      <c r="H50" s="153" t="s">
        <v>29</v>
      </c>
      <c r="I50" s="153">
        <v>5</v>
      </c>
      <c r="J50" s="153">
        <v>5</v>
      </c>
      <c r="K50" s="153">
        <v>5</v>
      </c>
      <c r="L50" s="153">
        <v>5</v>
      </c>
      <c r="M50" s="153">
        <v>5</v>
      </c>
      <c r="N50" s="153">
        <v>5</v>
      </c>
      <c r="O50" s="153">
        <v>5</v>
      </c>
      <c r="P50" s="153">
        <v>5</v>
      </c>
      <c r="Q50" s="153">
        <v>5</v>
      </c>
      <c r="R50" s="153">
        <v>2</v>
      </c>
      <c r="S50" s="153">
        <v>5</v>
      </c>
      <c r="T50" s="153">
        <v>5</v>
      </c>
    </row>
    <row r="51" spans="1:21" ht="15.75" customHeight="1" x14ac:dyDescent="0.2">
      <c r="A51" s="178">
        <v>44837.809545173615</v>
      </c>
      <c r="B51" s="153" t="s">
        <v>253</v>
      </c>
      <c r="C51" s="153" t="s">
        <v>25</v>
      </c>
      <c r="D51" s="153" t="s">
        <v>24</v>
      </c>
      <c r="E51" s="153" t="s">
        <v>22</v>
      </c>
      <c r="F51" s="153" t="s">
        <v>27</v>
      </c>
      <c r="G51" s="153" t="s">
        <v>99</v>
      </c>
      <c r="H51" s="153" t="s">
        <v>29</v>
      </c>
      <c r="I51" s="153">
        <v>5</v>
      </c>
      <c r="J51" s="153">
        <v>5</v>
      </c>
      <c r="K51" s="153">
        <v>5</v>
      </c>
      <c r="L51" s="153">
        <v>5</v>
      </c>
      <c r="M51" s="153">
        <v>5</v>
      </c>
      <c r="N51" s="153">
        <v>5</v>
      </c>
      <c r="O51" s="153">
        <v>5</v>
      </c>
      <c r="P51" s="153">
        <v>5</v>
      </c>
      <c r="Q51" s="153">
        <v>5</v>
      </c>
      <c r="R51" s="153">
        <v>3</v>
      </c>
      <c r="S51" s="153">
        <v>4</v>
      </c>
      <c r="T51" s="153">
        <v>4</v>
      </c>
      <c r="U51" s="153" t="s">
        <v>31</v>
      </c>
    </row>
    <row r="52" spans="1:21" ht="15.75" customHeight="1" x14ac:dyDescent="0.2">
      <c r="A52" s="178">
        <v>44837.81129273148</v>
      </c>
      <c r="B52" s="153" t="s">
        <v>258</v>
      </c>
      <c r="C52" s="153" t="s">
        <v>20</v>
      </c>
      <c r="D52" s="153" t="s">
        <v>24</v>
      </c>
      <c r="E52" s="153" t="s">
        <v>22</v>
      </c>
      <c r="F52" s="153" t="s">
        <v>114</v>
      </c>
      <c r="G52" s="153" t="s">
        <v>259</v>
      </c>
      <c r="H52" s="153" t="s">
        <v>29</v>
      </c>
      <c r="I52" s="153">
        <v>5</v>
      </c>
      <c r="J52" s="153">
        <v>5</v>
      </c>
      <c r="K52" s="153">
        <v>5</v>
      </c>
      <c r="L52" s="153">
        <v>5</v>
      </c>
      <c r="M52" s="153">
        <v>5</v>
      </c>
      <c r="N52" s="153">
        <v>5</v>
      </c>
      <c r="O52" s="153">
        <v>5</v>
      </c>
      <c r="P52" s="153">
        <v>5</v>
      </c>
      <c r="Q52" s="153">
        <v>4</v>
      </c>
      <c r="R52" s="153">
        <v>5</v>
      </c>
      <c r="S52" s="153">
        <v>5</v>
      </c>
      <c r="T52" s="153">
        <v>5</v>
      </c>
    </row>
    <row r="53" spans="1:21" ht="15.75" customHeight="1" x14ac:dyDescent="0.2">
      <c r="A53" s="178">
        <v>44837.811827060184</v>
      </c>
      <c r="B53" s="153" t="s">
        <v>261</v>
      </c>
      <c r="C53" s="153" t="s">
        <v>25</v>
      </c>
      <c r="D53" s="153" t="s">
        <v>21</v>
      </c>
      <c r="E53" s="153" t="s">
        <v>22</v>
      </c>
      <c r="F53" s="153" t="s">
        <v>27</v>
      </c>
      <c r="G53" s="153" t="s">
        <v>128</v>
      </c>
      <c r="H53" s="153" t="s">
        <v>29</v>
      </c>
      <c r="I53" s="153">
        <v>5</v>
      </c>
      <c r="J53" s="153">
        <v>4</v>
      </c>
      <c r="K53" s="153">
        <v>5</v>
      </c>
      <c r="L53" s="153">
        <v>5</v>
      </c>
      <c r="M53" s="153">
        <v>5</v>
      </c>
      <c r="N53" s="153">
        <v>4</v>
      </c>
      <c r="O53" s="153">
        <v>5</v>
      </c>
      <c r="P53" s="153">
        <v>5</v>
      </c>
      <c r="Q53" s="153">
        <v>5</v>
      </c>
      <c r="R53" s="153">
        <v>3</v>
      </c>
      <c r="S53" s="153">
        <v>4</v>
      </c>
      <c r="T53" s="153">
        <v>4</v>
      </c>
    </row>
    <row r="54" spans="1:21" ht="15.75" customHeight="1" x14ac:dyDescent="0.2">
      <c r="A54" s="178">
        <v>44837.812205856477</v>
      </c>
      <c r="B54" s="153" t="s">
        <v>265</v>
      </c>
      <c r="C54" s="153" t="s">
        <v>25</v>
      </c>
      <c r="D54" s="153" t="s">
        <v>24</v>
      </c>
      <c r="E54" s="153" t="s">
        <v>22</v>
      </c>
      <c r="F54" s="153" t="s">
        <v>27</v>
      </c>
      <c r="G54" s="153" t="s">
        <v>99</v>
      </c>
      <c r="H54" s="153" t="s">
        <v>29</v>
      </c>
      <c r="I54" s="153">
        <v>5</v>
      </c>
      <c r="J54" s="153">
        <v>4</v>
      </c>
      <c r="K54" s="153">
        <v>4</v>
      </c>
      <c r="L54" s="153">
        <v>4</v>
      </c>
      <c r="M54" s="153">
        <v>5</v>
      </c>
      <c r="N54" s="153">
        <v>5</v>
      </c>
      <c r="O54" s="153">
        <v>5</v>
      </c>
      <c r="P54" s="153">
        <v>5</v>
      </c>
      <c r="Q54" s="153">
        <v>5</v>
      </c>
      <c r="R54" s="153">
        <v>3</v>
      </c>
      <c r="S54" s="153">
        <v>4</v>
      </c>
      <c r="T54" s="153">
        <v>5</v>
      </c>
      <c r="U54" s="153" t="s">
        <v>339</v>
      </c>
    </row>
    <row r="55" spans="1:21" ht="15.75" customHeight="1" x14ac:dyDescent="0.2">
      <c r="A55" s="178">
        <v>44837.814249270828</v>
      </c>
      <c r="B55" s="153" t="s">
        <v>270</v>
      </c>
      <c r="C55" s="153" t="s">
        <v>25</v>
      </c>
      <c r="D55" s="153" t="s">
        <v>26</v>
      </c>
      <c r="E55" s="153" t="s">
        <v>28</v>
      </c>
      <c r="F55" s="153" t="s">
        <v>27</v>
      </c>
      <c r="G55" s="153" t="s">
        <v>128</v>
      </c>
      <c r="H55" s="153" t="s">
        <v>29</v>
      </c>
      <c r="I55" s="153">
        <v>5</v>
      </c>
      <c r="J55" s="153">
        <v>5</v>
      </c>
      <c r="K55" s="153">
        <v>5</v>
      </c>
      <c r="L55" s="153">
        <v>5</v>
      </c>
      <c r="M55" s="153">
        <v>5</v>
      </c>
      <c r="N55" s="153">
        <v>5</v>
      </c>
      <c r="O55" s="153">
        <v>5</v>
      </c>
      <c r="P55" s="153">
        <v>5</v>
      </c>
      <c r="Q55" s="153">
        <v>5</v>
      </c>
      <c r="R55" s="153">
        <v>5</v>
      </c>
      <c r="S55" s="153">
        <v>5</v>
      </c>
      <c r="T55" s="153">
        <v>5</v>
      </c>
      <c r="U55" s="153" t="s">
        <v>340</v>
      </c>
    </row>
    <row r="56" spans="1:21" ht="15.75" customHeight="1" x14ac:dyDescent="0.2">
      <c r="A56" s="178">
        <v>44837.814619270837</v>
      </c>
      <c r="B56" s="153" t="s">
        <v>272</v>
      </c>
      <c r="C56" s="153" t="s">
        <v>20</v>
      </c>
      <c r="D56" s="153" t="s">
        <v>24</v>
      </c>
      <c r="E56" s="153" t="s">
        <v>22</v>
      </c>
      <c r="F56" s="153" t="s">
        <v>346</v>
      </c>
      <c r="G56" s="153" t="s">
        <v>346</v>
      </c>
      <c r="H56" s="153" t="s">
        <v>29</v>
      </c>
      <c r="I56" s="153">
        <v>4</v>
      </c>
      <c r="J56" s="153">
        <v>4</v>
      </c>
      <c r="K56" s="153">
        <v>4</v>
      </c>
      <c r="L56" s="153">
        <v>4</v>
      </c>
      <c r="M56" s="153">
        <v>5</v>
      </c>
      <c r="N56" s="153">
        <v>5</v>
      </c>
      <c r="O56" s="153">
        <v>5</v>
      </c>
      <c r="P56" s="153">
        <v>5</v>
      </c>
      <c r="Q56" s="153">
        <v>5</v>
      </c>
      <c r="R56" s="153">
        <v>5</v>
      </c>
      <c r="S56" s="153">
        <v>5</v>
      </c>
      <c r="T56" s="153">
        <v>5</v>
      </c>
      <c r="U56" s="153" t="s">
        <v>31</v>
      </c>
    </row>
    <row r="57" spans="1:21" ht="15.75" customHeight="1" x14ac:dyDescent="0.2">
      <c r="A57" s="178">
        <v>44837.817973599536</v>
      </c>
      <c r="B57" s="153" t="s">
        <v>286</v>
      </c>
      <c r="C57" s="153" t="s">
        <v>25</v>
      </c>
      <c r="D57" s="153" t="s">
        <v>26</v>
      </c>
      <c r="E57" s="153" t="s">
        <v>28</v>
      </c>
      <c r="F57" s="153" t="s">
        <v>27</v>
      </c>
      <c r="G57" s="153" t="s">
        <v>128</v>
      </c>
      <c r="H57" s="153" t="s">
        <v>29</v>
      </c>
      <c r="I57" s="153">
        <v>5</v>
      </c>
      <c r="J57" s="153">
        <v>5</v>
      </c>
      <c r="K57" s="153">
        <v>5</v>
      </c>
      <c r="L57" s="153">
        <v>5</v>
      </c>
      <c r="M57" s="153">
        <v>5</v>
      </c>
      <c r="N57" s="153">
        <v>5</v>
      </c>
      <c r="O57" s="153">
        <v>5</v>
      </c>
      <c r="P57" s="153">
        <v>5</v>
      </c>
      <c r="Q57" s="153">
        <v>5</v>
      </c>
      <c r="R57" s="153">
        <v>5</v>
      </c>
      <c r="S57" s="153">
        <v>5</v>
      </c>
      <c r="T57" s="153">
        <v>5</v>
      </c>
      <c r="U57" s="153" t="s">
        <v>31</v>
      </c>
    </row>
    <row r="58" spans="1:21" ht="15.75" customHeight="1" x14ac:dyDescent="0.2">
      <c r="A58" s="178">
        <v>44837.818816400468</v>
      </c>
      <c r="B58" s="153" t="s">
        <v>288</v>
      </c>
      <c r="C58" s="153" t="s">
        <v>25</v>
      </c>
      <c r="D58" s="153" t="s">
        <v>24</v>
      </c>
      <c r="E58" s="153" t="s">
        <v>22</v>
      </c>
      <c r="F58" s="153" t="s">
        <v>103</v>
      </c>
      <c r="G58" s="153" t="s">
        <v>289</v>
      </c>
      <c r="H58" s="153" t="s">
        <v>29</v>
      </c>
      <c r="I58" s="153">
        <v>4</v>
      </c>
      <c r="J58" s="153">
        <v>4</v>
      </c>
      <c r="K58" s="153">
        <v>4</v>
      </c>
      <c r="L58" s="153">
        <v>4</v>
      </c>
      <c r="M58" s="153">
        <v>5</v>
      </c>
      <c r="N58" s="153">
        <v>5</v>
      </c>
      <c r="O58" s="153">
        <v>5</v>
      </c>
      <c r="P58" s="153">
        <v>5</v>
      </c>
      <c r="Q58" s="153">
        <v>5</v>
      </c>
      <c r="R58" s="153">
        <v>3</v>
      </c>
      <c r="S58" s="153">
        <v>4</v>
      </c>
      <c r="T58" s="153">
        <v>4</v>
      </c>
    </row>
    <row r="59" spans="1:21" ht="15.75" customHeight="1" x14ac:dyDescent="0.2">
      <c r="A59" s="178">
        <v>44837.819184722219</v>
      </c>
      <c r="B59" s="153" t="s">
        <v>290</v>
      </c>
      <c r="C59" s="153" t="s">
        <v>20</v>
      </c>
      <c r="D59" s="153" t="s">
        <v>21</v>
      </c>
      <c r="E59" s="153" t="s">
        <v>22</v>
      </c>
      <c r="F59" s="153" t="s">
        <v>27</v>
      </c>
      <c r="G59" s="153" t="s">
        <v>128</v>
      </c>
      <c r="H59" s="153" t="s">
        <v>29</v>
      </c>
      <c r="I59" s="153">
        <v>5</v>
      </c>
      <c r="J59" s="153">
        <v>5</v>
      </c>
      <c r="K59" s="153">
        <v>5</v>
      </c>
      <c r="L59" s="153">
        <v>5</v>
      </c>
      <c r="M59" s="153">
        <v>5</v>
      </c>
      <c r="N59" s="153">
        <v>5</v>
      </c>
      <c r="O59" s="153">
        <v>5</v>
      </c>
      <c r="P59" s="153">
        <v>5</v>
      </c>
      <c r="Q59" s="153">
        <v>5</v>
      </c>
      <c r="R59" s="153">
        <v>1</v>
      </c>
      <c r="S59" s="153">
        <v>3</v>
      </c>
      <c r="T59" s="153">
        <v>4</v>
      </c>
      <c r="U59" s="153" t="s">
        <v>160</v>
      </c>
    </row>
    <row r="60" spans="1:21" ht="15.75" customHeight="1" x14ac:dyDescent="0.2">
      <c r="A60" s="178">
        <v>44837.819366180556</v>
      </c>
      <c r="B60" s="153" t="s">
        <v>291</v>
      </c>
      <c r="C60" s="153" t="s">
        <v>20</v>
      </c>
      <c r="D60" s="153" t="s">
        <v>26</v>
      </c>
      <c r="E60" s="153" t="s">
        <v>28</v>
      </c>
      <c r="F60" s="153" t="s">
        <v>345</v>
      </c>
      <c r="G60" s="153" t="s">
        <v>292</v>
      </c>
      <c r="H60" s="153" t="s">
        <v>29</v>
      </c>
      <c r="I60" s="153">
        <v>4</v>
      </c>
      <c r="J60" s="153">
        <v>4</v>
      </c>
      <c r="K60" s="153">
        <v>4</v>
      </c>
      <c r="L60" s="153">
        <v>5</v>
      </c>
      <c r="M60" s="153">
        <v>5</v>
      </c>
      <c r="N60" s="153">
        <v>5</v>
      </c>
      <c r="O60" s="153">
        <v>5</v>
      </c>
      <c r="P60" s="153">
        <v>5</v>
      </c>
      <c r="Q60" s="153">
        <v>5</v>
      </c>
      <c r="R60" s="153">
        <v>4</v>
      </c>
      <c r="S60" s="153">
        <v>5</v>
      </c>
      <c r="T60" s="153">
        <v>5</v>
      </c>
    </row>
    <row r="61" spans="1:21" ht="15.75" customHeight="1" x14ac:dyDescent="0.2">
      <c r="A61" s="178">
        <v>44837.819423402776</v>
      </c>
      <c r="B61" s="153" t="s">
        <v>293</v>
      </c>
      <c r="C61" s="153" t="s">
        <v>25</v>
      </c>
      <c r="D61" s="153" t="s">
        <v>24</v>
      </c>
      <c r="E61" s="153" t="s">
        <v>22</v>
      </c>
      <c r="F61" s="153" t="s">
        <v>27</v>
      </c>
      <c r="G61" s="153" t="s">
        <v>128</v>
      </c>
      <c r="H61" s="153" t="s">
        <v>29</v>
      </c>
      <c r="I61" s="153">
        <v>4</v>
      </c>
      <c r="J61" s="153">
        <v>4</v>
      </c>
      <c r="K61" s="153">
        <v>4</v>
      </c>
      <c r="L61" s="153">
        <v>4</v>
      </c>
      <c r="M61" s="153">
        <v>4</v>
      </c>
      <c r="N61" s="153">
        <v>4</v>
      </c>
      <c r="O61" s="153">
        <v>5</v>
      </c>
      <c r="P61" s="153">
        <v>4</v>
      </c>
      <c r="Q61" s="153">
        <v>4</v>
      </c>
      <c r="R61" s="153">
        <v>2</v>
      </c>
      <c r="S61" s="153">
        <v>3</v>
      </c>
      <c r="T61" s="153">
        <v>3</v>
      </c>
    </row>
    <row r="62" spans="1:21" ht="15.75" customHeight="1" x14ac:dyDescent="0.2">
      <c r="A62" s="178">
        <v>44837.821539247685</v>
      </c>
      <c r="B62" s="153" t="s">
        <v>297</v>
      </c>
      <c r="C62" s="153" t="s">
        <v>25</v>
      </c>
      <c r="D62" s="153" t="s">
        <v>26</v>
      </c>
      <c r="E62" s="153" t="s">
        <v>22</v>
      </c>
      <c r="F62" s="153" t="s">
        <v>100</v>
      </c>
      <c r="G62" s="153" t="s">
        <v>100</v>
      </c>
      <c r="H62" s="153" t="s">
        <v>29</v>
      </c>
      <c r="I62" s="153">
        <v>5</v>
      </c>
      <c r="J62" s="153">
        <v>5</v>
      </c>
      <c r="K62" s="153">
        <v>5</v>
      </c>
      <c r="L62" s="153">
        <v>5</v>
      </c>
      <c r="M62" s="153">
        <v>5</v>
      </c>
      <c r="N62" s="153">
        <v>5</v>
      </c>
      <c r="O62" s="153">
        <v>5</v>
      </c>
      <c r="P62" s="153">
        <v>5</v>
      </c>
      <c r="Q62" s="153">
        <v>5</v>
      </c>
      <c r="R62" s="153">
        <v>5</v>
      </c>
      <c r="S62" s="153">
        <v>5</v>
      </c>
      <c r="T62" s="153">
        <v>5</v>
      </c>
      <c r="U62" s="153" t="s">
        <v>31</v>
      </c>
    </row>
    <row r="63" spans="1:21" ht="15.75" customHeight="1" x14ac:dyDescent="0.2">
      <c r="A63" s="178">
        <v>44837.821605879624</v>
      </c>
      <c r="B63" s="153" t="s">
        <v>298</v>
      </c>
      <c r="C63" s="153" t="s">
        <v>25</v>
      </c>
      <c r="D63" s="153" t="s">
        <v>24</v>
      </c>
      <c r="E63" s="153" t="s">
        <v>22</v>
      </c>
      <c r="F63" s="153" t="s">
        <v>345</v>
      </c>
      <c r="G63" s="153" t="s">
        <v>292</v>
      </c>
      <c r="H63" s="153" t="s">
        <v>29</v>
      </c>
      <c r="I63" s="153">
        <v>4</v>
      </c>
      <c r="J63" s="153">
        <v>4</v>
      </c>
      <c r="K63" s="153">
        <v>5</v>
      </c>
      <c r="L63" s="153">
        <v>4</v>
      </c>
      <c r="M63" s="153">
        <v>4</v>
      </c>
      <c r="N63" s="153">
        <v>4</v>
      </c>
      <c r="O63" s="153">
        <v>4</v>
      </c>
      <c r="P63" s="153">
        <v>4</v>
      </c>
      <c r="Q63" s="153">
        <v>4</v>
      </c>
      <c r="R63" s="153">
        <v>4</v>
      </c>
      <c r="S63" s="153">
        <v>4</v>
      </c>
      <c r="T63" s="153">
        <v>4</v>
      </c>
    </row>
    <row r="64" spans="1:21" ht="15.75" customHeight="1" x14ac:dyDescent="0.2">
      <c r="A64" s="178">
        <v>44837.827397569446</v>
      </c>
      <c r="B64" s="153" t="s">
        <v>303</v>
      </c>
      <c r="C64" s="153" t="s">
        <v>25</v>
      </c>
      <c r="D64" s="153" t="s">
        <v>26</v>
      </c>
      <c r="E64" s="153" t="s">
        <v>28</v>
      </c>
      <c r="F64" s="153" t="s">
        <v>104</v>
      </c>
      <c r="G64" s="153" t="s">
        <v>304</v>
      </c>
      <c r="H64" s="153" t="s">
        <v>29</v>
      </c>
      <c r="I64" s="153">
        <v>4</v>
      </c>
      <c r="J64" s="153">
        <v>5</v>
      </c>
      <c r="K64" s="153">
        <v>5</v>
      </c>
      <c r="L64" s="153">
        <v>3</v>
      </c>
      <c r="M64" s="153">
        <v>3</v>
      </c>
      <c r="N64" s="153">
        <v>3</v>
      </c>
      <c r="O64" s="153">
        <v>5</v>
      </c>
      <c r="P64" s="153">
        <v>5</v>
      </c>
      <c r="Q64" s="153">
        <v>5</v>
      </c>
      <c r="R64" s="153">
        <v>3</v>
      </c>
      <c r="S64" s="153">
        <v>4</v>
      </c>
      <c r="T64" s="153">
        <v>5</v>
      </c>
      <c r="U64" s="153" t="s">
        <v>342</v>
      </c>
    </row>
    <row r="65" spans="1:21" ht="15.75" customHeight="1" x14ac:dyDescent="0.2">
      <c r="A65" s="178">
        <v>44837.827975787033</v>
      </c>
      <c r="B65" s="153" t="s">
        <v>305</v>
      </c>
      <c r="C65" s="153" t="s">
        <v>25</v>
      </c>
      <c r="D65" s="153" t="s">
        <v>32</v>
      </c>
      <c r="E65" s="153" t="s">
        <v>22</v>
      </c>
      <c r="F65" s="153" t="s">
        <v>347</v>
      </c>
      <c r="G65" s="153" t="s">
        <v>115</v>
      </c>
      <c r="H65" s="153" t="s">
        <v>29</v>
      </c>
      <c r="I65" s="153">
        <v>4</v>
      </c>
      <c r="J65" s="153">
        <v>4</v>
      </c>
      <c r="K65" s="153">
        <v>4</v>
      </c>
      <c r="L65" s="153">
        <v>3</v>
      </c>
      <c r="M65" s="153">
        <v>4</v>
      </c>
      <c r="N65" s="153">
        <v>4</v>
      </c>
      <c r="O65" s="153">
        <v>4</v>
      </c>
      <c r="P65" s="153">
        <v>4</v>
      </c>
      <c r="Q65" s="153">
        <v>5</v>
      </c>
      <c r="R65" s="153">
        <v>3</v>
      </c>
      <c r="S65" s="153">
        <v>4</v>
      </c>
      <c r="T65" s="153">
        <v>4</v>
      </c>
      <c r="U65" s="153" t="s">
        <v>308</v>
      </c>
    </row>
    <row r="66" spans="1:21" ht="15.75" customHeight="1" x14ac:dyDescent="0.2">
      <c r="A66" s="178">
        <v>44837.828505682875</v>
      </c>
      <c r="B66" s="153" t="s">
        <v>309</v>
      </c>
      <c r="C66" s="153" t="s">
        <v>25</v>
      </c>
      <c r="D66" s="153" t="s">
        <v>26</v>
      </c>
      <c r="E66" s="153" t="s">
        <v>28</v>
      </c>
      <c r="F66" s="153" t="s">
        <v>101</v>
      </c>
      <c r="G66" s="153" t="s">
        <v>130</v>
      </c>
      <c r="H66" s="153" t="s">
        <v>29</v>
      </c>
      <c r="I66" s="153">
        <v>4</v>
      </c>
      <c r="J66" s="153">
        <v>4</v>
      </c>
      <c r="K66" s="153">
        <v>4</v>
      </c>
      <c r="L66" s="153">
        <v>4</v>
      </c>
      <c r="M66" s="153">
        <v>4</v>
      </c>
      <c r="N66" s="153">
        <v>4</v>
      </c>
      <c r="O66" s="153">
        <v>4</v>
      </c>
      <c r="P66" s="153">
        <v>4</v>
      </c>
      <c r="Q66" s="153">
        <v>4</v>
      </c>
      <c r="R66" s="153">
        <v>4</v>
      </c>
      <c r="S66" s="153">
        <v>4</v>
      </c>
      <c r="T66" s="153">
        <v>4</v>
      </c>
    </row>
    <row r="67" spans="1:21" ht="15.75" customHeight="1" x14ac:dyDescent="0.2">
      <c r="A67" s="178">
        <v>44837.837599930557</v>
      </c>
      <c r="B67" s="153" t="s">
        <v>318</v>
      </c>
      <c r="C67" s="153" t="s">
        <v>25</v>
      </c>
      <c r="D67" s="153" t="s">
        <v>26</v>
      </c>
      <c r="E67" s="153" t="s">
        <v>28</v>
      </c>
      <c r="F67" s="153" t="s">
        <v>104</v>
      </c>
      <c r="G67" s="153" t="s">
        <v>129</v>
      </c>
      <c r="H67" s="153" t="s">
        <v>29</v>
      </c>
      <c r="I67" s="153">
        <v>5</v>
      </c>
      <c r="J67" s="153">
        <v>5</v>
      </c>
      <c r="K67" s="153">
        <v>5</v>
      </c>
      <c r="L67" s="153">
        <v>5</v>
      </c>
      <c r="M67" s="153">
        <v>5</v>
      </c>
      <c r="N67" s="153">
        <v>5</v>
      </c>
      <c r="O67" s="153">
        <v>5</v>
      </c>
      <c r="P67" s="153">
        <v>5</v>
      </c>
      <c r="Q67" s="153">
        <v>5</v>
      </c>
      <c r="R67" s="153">
        <v>5</v>
      </c>
      <c r="S67" s="153">
        <v>5</v>
      </c>
      <c r="T67" s="153">
        <v>5</v>
      </c>
    </row>
    <row r="68" spans="1:21" ht="15.75" customHeight="1" x14ac:dyDescent="0.2">
      <c r="A68" s="178">
        <v>44837.841131759254</v>
      </c>
      <c r="B68" s="153" t="s">
        <v>319</v>
      </c>
      <c r="C68" s="153" t="s">
        <v>20</v>
      </c>
      <c r="D68" s="153" t="s">
        <v>21</v>
      </c>
      <c r="E68" s="153" t="s">
        <v>28</v>
      </c>
      <c r="F68" s="153" t="s">
        <v>27</v>
      </c>
      <c r="G68" s="153" t="s">
        <v>128</v>
      </c>
      <c r="H68" s="153" t="s">
        <v>29</v>
      </c>
      <c r="J68" s="153">
        <v>3</v>
      </c>
      <c r="K68" s="153">
        <v>3</v>
      </c>
      <c r="L68" s="153">
        <v>4</v>
      </c>
      <c r="M68" s="153">
        <v>4</v>
      </c>
      <c r="N68" s="153">
        <v>4</v>
      </c>
      <c r="O68" s="153">
        <v>4</v>
      </c>
      <c r="P68" s="153">
        <v>4</v>
      </c>
      <c r="Q68" s="153">
        <v>4</v>
      </c>
      <c r="R68" s="153">
        <v>4</v>
      </c>
      <c r="S68" s="153">
        <v>4</v>
      </c>
      <c r="T68" s="153">
        <v>4</v>
      </c>
      <c r="U68" s="153" t="s">
        <v>343</v>
      </c>
    </row>
    <row r="69" spans="1:21" ht="23.25" x14ac:dyDescent="0.2">
      <c r="I69" s="1">
        <f>AVERAGE(I2:I68)</f>
        <v>4.7727272727272725</v>
      </c>
      <c r="J69" s="1">
        <f t="shared" ref="J69:T69" si="0">AVERAGE(J2:J68)</f>
        <v>4.7164179104477615</v>
      </c>
      <c r="K69" s="1">
        <f t="shared" si="0"/>
        <v>4.7910447761194028</v>
      </c>
      <c r="L69" s="1">
        <f t="shared" si="0"/>
        <v>4.7014925373134329</v>
      </c>
      <c r="M69" s="1">
        <f t="shared" si="0"/>
        <v>4.7761194029850742</v>
      </c>
      <c r="N69" s="1">
        <f t="shared" si="0"/>
        <v>4.7611940298507465</v>
      </c>
      <c r="O69" s="1">
        <f t="shared" si="0"/>
        <v>4.8805970149253728</v>
      </c>
      <c r="P69" s="1">
        <f t="shared" si="0"/>
        <v>4.8507462686567164</v>
      </c>
      <c r="Q69" s="1">
        <f t="shared" si="0"/>
        <v>4.859375</v>
      </c>
      <c r="R69" s="1">
        <f t="shared" si="0"/>
        <v>3.5846153846153848</v>
      </c>
      <c r="S69" s="1">
        <f t="shared" si="0"/>
        <v>4.3731343283582094</v>
      </c>
      <c r="T69" s="1">
        <f t="shared" si="0"/>
        <v>4.4925373134328357</v>
      </c>
    </row>
    <row r="70" spans="1:21" ht="23.25" x14ac:dyDescent="0.2">
      <c r="I70" s="2">
        <f>STDEV(I2:I69)</f>
        <v>0.41907020260422206</v>
      </c>
      <c r="J70" s="2">
        <f t="shared" ref="J70:T70" si="1">STDEV(J2:J69)</f>
        <v>0.48271527250137758</v>
      </c>
      <c r="K70" s="2">
        <f t="shared" si="1"/>
        <v>0.44175070408802214</v>
      </c>
      <c r="L70" s="2">
        <f t="shared" si="1"/>
        <v>0.51875066259650138</v>
      </c>
      <c r="M70" s="2">
        <f t="shared" si="1"/>
        <v>0.45123034202480522</v>
      </c>
      <c r="N70" s="2">
        <f t="shared" si="1"/>
        <v>0.46003089574395345</v>
      </c>
      <c r="O70" s="2">
        <f t="shared" si="1"/>
        <v>0.32426210421493173</v>
      </c>
      <c r="P70" s="2">
        <f t="shared" si="1"/>
        <v>0.35633839959144253</v>
      </c>
      <c r="Q70" s="2">
        <f t="shared" si="1"/>
        <v>0.38999949919839638</v>
      </c>
      <c r="R70" s="2">
        <f t="shared" si="1"/>
        <v>1.26360056605422</v>
      </c>
      <c r="S70" s="2">
        <f t="shared" si="1"/>
        <v>0.66547751670471478</v>
      </c>
      <c r="T70" s="2">
        <f t="shared" si="1"/>
        <v>0.58266332226695949</v>
      </c>
    </row>
    <row r="71" spans="1:21" ht="23.25" x14ac:dyDescent="0.2">
      <c r="I71" s="3">
        <f>AVERAGE(I2:I70)</f>
        <v>4.7087029040489927</v>
      </c>
      <c r="J71" s="3">
        <f t="shared" ref="J71:T71" si="2">AVERAGE(J2:J70)</f>
        <v>4.6550599012021614</v>
      </c>
      <c r="K71" s="3">
        <f t="shared" si="2"/>
        <v>4.7280115286986586</v>
      </c>
      <c r="L71" s="3">
        <f t="shared" si="2"/>
        <v>4.6408730898537671</v>
      </c>
      <c r="M71" s="3">
        <f t="shared" si="2"/>
        <v>4.7134398513769549</v>
      </c>
      <c r="N71" s="3">
        <f t="shared" si="2"/>
        <v>4.6988583322549955</v>
      </c>
      <c r="O71" s="3">
        <f t="shared" si="2"/>
        <v>4.8145631756397149</v>
      </c>
      <c r="P71" s="3">
        <f t="shared" si="2"/>
        <v>4.7856099227282343</v>
      </c>
      <c r="Q71" s="3">
        <f t="shared" si="2"/>
        <v>4.7916571893817936</v>
      </c>
      <c r="R71" s="3">
        <f t="shared" si="2"/>
        <v>3.5499733723980533</v>
      </c>
      <c r="S71" s="3">
        <f t="shared" si="2"/>
        <v>4.3194001716675787</v>
      </c>
      <c r="T71" s="3">
        <f t="shared" si="2"/>
        <v>4.4358724729811563</v>
      </c>
    </row>
    <row r="72" spans="1:21" ht="23.25" x14ac:dyDescent="0.2">
      <c r="I72" s="4">
        <f>STDEV(I2:I68)</f>
        <v>0.42228151548662207</v>
      </c>
      <c r="J72" s="4">
        <f t="shared" ref="J72:T72" si="3">STDEV(J2:J68)</f>
        <v>0.48635845831792307</v>
      </c>
      <c r="K72" s="4">
        <f t="shared" si="3"/>
        <v>0.44508471896441348</v>
      </c>
      <c r="L72" s="4">
        <f t="shared" si="3"/>
        <v>0.52266581747962748</v>
      </c>
      <c r="M72" s="4">
        <f t="shared" si="3"/>
        <v>0.45463590235344276</v>
      </c>
      <c r="N72" s="4">
        <f t="shared" si="3"/>
        <v>0.46350287628822073</v>
      </c>
      <c r="O72" s="4">
        <f t="shared" si="3"/>
        <v>0.32670940009765026</v>
      </c>
      <c r="P72" s="4">
        <f t="shared" si="3"/>
        <v>0.35902778415670317</v>
      </c>
      <c r="Q72" s="4">
        <f t="shared" si="3"/>
        <v>0.39308254716902519</v>
      </c>
      <c r="R72" s="4">
        <f t="shared" si="3"/>
        <v>1.2734341818031329</v>
      </c>
      <c r="S72" s="4">
        <f t="shared" si="3"/>
        <v>0.67050005978176064</v>
      </c>
      <c r="T72" s="4">
        <f t="shared" si="3"/>
        <v>0.58706084368885758</v>
      </c>
    </row>
    <row r="75" spans="1:21" ht="27.75" x14ac:dyDescent="0.65">
      <c r="A75" s="104" t="s">
        <v>93</v>
      </c>
      <c r="D75" s="125" t="s">
        <v>96</v>
      </c>
    </row>
    <row r="76" spans="1:21" ht="24" x14ac:dyDescent="0.55000000000000004">
      <c r="A76" s="128" t="s">
        <v>25</v>
      </c>
      <c r="B76" s="129">
        <f>COUNTIF(C2:C68,"หญิง")</f>
        <v>35</v>
      </c>
      <c r="D76" s="133" t="s">
        <v>128</v>
      </c>
      <c r="E76" s="129">
        <f>COUNTIF(G2:G68,"การบริหารการศึกษา")</f>
        <v>43</v>
      </c>
    </row>
    <row r="77" spans="1:21" ht="24" x14ac:dyDescent="0.55000000000000004">
      <c r="A77" s="128" t="s">
        <v>20</v>
      </c>
      <c r="B77" s="129">
        <f>COUNTIF(C2:C69,"ชาย")</f>
        <v>32</v>
      </c>
      <c r="D77" s="131" t="s">
        <v>99</v>
      </c>
      <c r="E77" s="129">
        <f>COUNTIF(G2:G69,"หลักสูตรและการสอน")</f>
        <v>5</v>
      </c>
    </row>
    <row r="78" spans="1:21" ht="24" x14ac:dyDescent="0.55000000000000004">
      <c r="B78" s="134">
        <f>SUM(B76:B77)</f>
        <v>67</v>
      </c>
      <c r="D78" s="133" t="s">
        <v>188</v>
      </c>
      <c r="E78" s="129">
        <f>COUNTIF(G2:G70,"พลศึกษาและวิทยาศาสตร์การออกกำลังกาย")</f>
        <v>4</v>
      </c>
    </row>
    <row r="79" spans="1:21" ht="24" x14ac:dyDescent="0.55000000000000004">
      <c r="A79" s="105" t="s">
        <v>94</v>
      </c>
      <c r="B79" s="102"/>
      <c r="D79" s="133" t="s">
        <v>190</v>
      </c>
      <c r="E79" s="129">
        <f>COUNTIF(G2:G71,"นวัตกรรมทางการวัดผลทางการเรียนรู้")</f>
        <v>2</v>
      </c>
    </row>
    <row r="80" spans="1:21" ht="24" x14ac:dyDescent="0.55000000000000004">
      <c r="A80" s="128" t="s">
        <v>26</v>
      </c>
      <c r="B80" s="129">
        <f>COUNTIF(D2:D68,"20-30 ปี")</f>
        <v>31</v>
      </c>
      <c r="D80" s="133" t="s">
        <v>130</v>
      </c>
      <c r="E80" s="129">
        <f>COUNTIF(G2:G79,"ฟิสิกส์ประยุกต์")</f>
        <v>1</v>
      </c>
    </row>
    <row r="81" spans="1:5" ht="24" x14ac:dyDescent="0.55000000000000004">
      <c r="A81" s="128" t="s">
        <v>24</v>
      </c>
      <c r="B81" s="129">
        <f>COUNTIF(D2:D69,"31-40 ปี")</f>
        <v>27</v>
      </c>
      <c r="D81" s="131" t="s">
        <v>210</v>
      </c>
      <c r="E81" s="129">
        <f>COUNTIF(G2:G73,"สังคมศึกษา")</f>
        <v>1</v>
      </c>
    </row>
    <row r="82" spans="1:5" ht="24" x14ac:dyDescent="0.55000000000000004">
      <c r="A82" s="128" t="s">
        <v>21</v>
      </c>
      <c r="B82" s="129">
        <f>COUNTIF(D2:D70,"41-50 ปี")</f>
        <v>8</v>
      </c>
      <c r="D82" s="133" t="s">
        <v>259</v>
      </c>
      <c r="E82" s="129">
        <f>COUNTIF(G3:G84,"ดุริยางคศิลป์")</f>
        <v>1</v>
      </c>
    </row>
    <row r="83" spans="1:5" ht="24" x14ac:dyDescent="0.55000000000000004">
      <c r="A83" s="128" t="s">
        <v>32</v>
      </c>
      <c r="B83" s="129">
        <f>COUNTIF(D3:D71,"51 ปีขึ้นไป")</f>
        <v>1</v>
      </c>
      <c r="D83" s="133" t="s">
        <v>115</v>
      </c>
      <c r="E83" s="129">
        <f>COUNTIF(G2:G75,"การจัดการสมาร์ทซิตี้และนวัตกรรมดิจิทัล")</f>
        <v>1</v>
      </c>
    </row>
    <row r="84" spans="1:5" ht="24" x14ac:dyDescent="0.55000000000000004">
      <c r="A84" s="132"/>
      <c r="B84" s="134">
        <f>SUM(B80:B83)</f>
        <v>67</v>
      </c>
      <c r="D84" s="133" t="s">
        <v>100</v>
      </c>
      <c r="E84" s="129">
        <f>COUNTIF(G2:G76,"สาธารณสุขศาสตร์")</f>
        <v>2</v>
      </c>
    </row>
    <row r="85" spans="1:5" ht="24" x14ac:dyDescent="0.55000000000000004">
      <c r="A85" s="106" t="s">
        <v>95</v>
      </c>
      <c r="B85" s="127"/>
      <c r="D85" s="133" t="s">
        <v>113</v>
      </c>
      <c r="E85" s="129">
        <f>COUNTIF(G2:G77,"ภาษาไทย")</f>
        <v>1</v>
      </c>
    </row>
    <row r="86" spans="1:5" ht="24" x14ac:dyDescent="0.55000000000000004">
      <c r="A86" s="130" t="s">
        <v>28</v>
      </c>
      <c r="B86" s="129">
        <f>COUNTIF(E2:E68,"ปริญญาโท")</f>
        <v>40</v>
      </c>
      <c r="D86" s="133" t="s">
        <v>129</v>
      </c>
      <c r="E86" s="129">
        <f>COUNTIF(G2:G83,"บริหารธุรกิจ")</f>
        <v>1</v>
      </c>
    </row>
    <row r="87" spans="1:5" ht="24" x14ac:dyDescent="0.55000000000000004">
      <c r="A87" s="130" t="s">
        <v>22</v>
      </c>
      <c r="B87" s="129">
        <f>COUNTIF(E2:E69,"ปริญญาเอก")</f>
        <v>27</v>
      </c>
      <c r="D87" s="133" t="s">
        <v>292</v>
      </c>
      <c r="E87" s="129">
        <f>COUNTIF(G2:G79,"สัตวศาสตร์")</f>
        <v>2</v>
      </c>
    </row>
    <row r="88" spans="1:5" ht="24" x14ac:dyDescent="0.55000000000000004">
      <c r="B88" s="134">
        <f>SUM(B86:B87)</f>
        <v>67</v>
      </c>
      <c r="D88" s="133" t="s">
        <v>304</v>
      </c>
      <c r="E88" s="129">
        <f>COUNTIF(G2:G80,"การบัญชีมหาบัณฑิต")</f>
        <v>1</v>
      </c>
    </row>
    <row r="89" spans="1:5" ht="24" x14ac:dyDescent="0.55000000000000004">
      <c r="D89" s="133" t="s">
        <v>346</v>
      </c>
      <c r="E89" s="129">
        <f>COUNTIF(G2:G81,"สถาปัตยกรรมศาสตร์ ศิลปะและการออกแบบ")</f>
        <v>1</v>
      </c>
    </row>
    <row r="90" spans="1:5" ht="24" x14ac:dyDescent="0.55000000000000004">
      <c r="D90" s="133" t="s">
        <v>289</v>
      </c>
      <c r="E90" s="129">
        <f>COUNTIF(G2:G82,"วิศวกรรมการจัดการ")</f>
        <v>1</v>
      </c>
    </row>
    <row r="91" spans="1:5" ht="27.75" x14ac:dyDescent="0.65">
      <c r="A91" s="125" t="s">
        <v>92</v>
      </c>
      <c r="E91" s="127">
        <f>SUM(E76:E90)</f>
        <v>67</v>
      </c>
    </row>
    <row r="92" spans="1:5" ht="24" x14ac:dyDescent="0.55000000000000004">
      <c r="A92" s="130" t="s">
        <v>347</v>
      </c>
      <c r="B92" s="135">
        <f>COUNTIF(F2:F68,"วิทยาลัยพลังงานทดแทนและสมาร์ตกริดเทคโนโลยี")</f>
        <v>1</v>
      </c>
    </row>
    <row r="93" spans="1:5" ht="24" x14ac:dyDescent="0.55000000000000004">
      <c r="A93" s="130" t="s">
        <v>114</v>
      </c>
      <c r="B93" s="135">
        <f>COUNTIF(F2:F69,"มนุษยศาสตร์")</f>
        <v>1</v>
      </c>
    </row>
    <row r="94" spans="1:5" ht="24" x14ac:dyDescent="0.55000000000000004">
      <c r="A94" s="130" t="s">
        <v>104</v>
      </c>
      <c r="B94" s="135">
        <f>COUNTIF(F2:F70,"บริหารธุรกิจ เศรษฐศาสตร์และการสื่อสาร")</f>
        <v>2</v>
      </c>
    </row>
    <row r="95" spans="1:5" ht="24" x14ac:dyDescent="0.55000000000000004">
      <c r="A95" s="130" t="s">
        <v>100</v>
      </c>
      <c r="B95" s="135">
        <f>COUNTIF(F2:F71,"สาธารณสุขศาสตร์")</f>
        <v>2</v>
      </c>
    </row>
    <row r="96" spans="1:5" ht="24" x14ac:dyDescent="0.55000000000000004">
      <c r="A96" s="130" t="s">
        <v>27</v>
      </c>
      <c r="B96" s="129">
        <f>COUNTIF(F2:F72,"ศึกษาศาสตร์")</f>
        <v>56</v>
      </c>
    </row>
    <row r="97" spans="1:7" ht="24" x14ac:dyDescent="0.55000000000000004">
      <c r="A97" s="133" t="s">
        <v>101</v>
      </c>
      <c r="B97" s="129">
        <f>COUNTIF(F2:F73,"วิทยาศาสตร์")</f>
        <v>1</v>
      </c>
    </row>
    <row r="98" spans="1:7" ht="24" x14ac:dyDescent="0.55000000000000004">
      <c r="A98" s="133" t="s">
        <v>345</v>
      </c>
      <c r="B98" s="129">
        <f>COUNTIF(F2:F74,"เกษตรศาสตร์ ทรัพยากรธรรมชาติและสิ่งแวดล้อม")</f>
        <v>2</v>
      </c>
    </row>
    <row r="99" spans="1:7" ht="24" x14ac:dyDescent="0.55000000000000004">
      <c r="A99" s="133" t="s">
        <v>346</v>
      </c>
      <c r="B99" s="129">
        <f>COUNTIF(F2:F75,"สถาปัตยกรรมศาสตร์ ศิลปะและการออกแบบ")</f>
        <v>1</v>
      </c>
    </row>
    <row r="100" spans="1:7" ht="24" x14ac:dyDescent="0.55000000000000004">
      <c r="A100" s="133" t="s">
        <v>103</v>
      </c>
      <c r="B100" s="129">
        <f>COUNTIF(F3:F76,"วิศวกรรมศาสตร์")</f>
        <v>1</v>
      </c>
    </row>
    <row r="101" spans="1:7" ht="17.25" customHeight="1" x14ac:dyDescent="0.2">
      <c r="B101" s="127">
        <f>SUM(B92:B100)</f>
        <v>67</v>
      </c>
      <c r="G101" s="167"/>
    </row>
  </sheetData>
  <autoFilter ref="F1:F101" xr:uid="{2587A91C-C8EF-4818-AE3E-A02E166818BB}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K86"/>
  <sheetViews>
    <sheetView topLeftCell="A76" zoomScale="150" zoomScaleNormal="150" workbookViewId="0">
      <selection activeCell="E50" sqref="E50"/>
    </sheetView>
  </sheetViews>
  <sheetFormatPr defaultColWidth="9.140625" defaultRowHeight="24" x14ac:dyDescent="0.55000000000000004"/>
  <cols>
    <col min="1" max="1" width="5.85546875" style="5" customWidth="1"/>
    <col min="2" max="16384" width="9.140625" style="5"/>
  </cols>
  <sheetData>
    <row r="1" spans="1:11" ht="25.5" customHeight="1" x14ac:dyDescent="0.7">
      <c r="B1" s="200" t="s">
        <v>33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" customHeight="1" x14ac:dyDescent="0.55000000000000004"/>
    <row r="3" spans="1:11" x14ac:dyDescent="0.55000000000000004">
      <c r="C3" s="5" t="s">
        <v>444</v>
      </c>
    </row>
    <row r="4" spans="1:11" x14ac:dyDescent="0.55000000000000004">
      <c r="B4" s="5" t="s">
        <v>445</v>
      </c>
    </row>
    <row r="5" spans="1:11" s="7" customFormat="1" x14ac:dyDescent="0.55000000000000004">
      <c r="A5" s="146" t="s">
        <v>495</v>
      </c>
      <c r="B5" s="5"/>
      <c r="C5" s="5"/>
      <c r="E5" s="5"/>
    </row>
    <row r="6" spans="1:11" s="7" customFormat="1" x14ac:dyDescent="0.55000000000000004">
      <c r="A6" s="6" t="s">
        <v>443</v>
      </c>
      <c r="B6" s="5"/>
      <c r="C6" s="5"/>
      <c r="E6" s="5"/>
    </row>
    <row r="7" spans="1:11" s="7" customFormat="1" x14ac:dyDescent="0.55000000000000004">
      <c r="A7" s="6" t="s">
        <v>143</v>
      </c>
      <c r="B7" s="5"/>
      <c r="C7" s="5"/>
      <c r="E7" s="5"/>
    </row>
    <row r="8" spans="1:11" s="7" customFormat="1" x14ac:dyDescent="0.55000000000000004">
      <c r="A8" s="6"/>
      <c r="B8" s="5"/>
      <c r="C8" s="5"/>
      <c r="E8" s="5"/>
    </row>
    <row r="9" spans="1:11" s="8" customFormat="1" ht="19.5" customHeight="1" x14ac:dyDescent="0.2">
      <c r="C9" s="9" t="s">
        <v>34</v>
      </c>
    </row>
    <row r="10" spans="1:11" ht="16.5" customHeight="1" x14ac:dyDescent="0.55000000000000004"/>
    <row r="11" spans="1:11" s="7" customFormat="1" x14ac:dyDescent="0.55000000000000004">
      <c r="C11" s="6" t="s">
        <v>459</v>
      </c>
    </row>
    <row r="12" spans="1:11" s="7" customFormat="1" x14ac:dyDescent="0.55000000000000004">
      <c r="B12" s="6" t="s">
        <v>460</v>
      </c>
      <c r="C12" s="10"/>
      <c r="D12" s="10"/>
    </row>
    <row r="13" spans="1:11" s="7" customFormat="1" x14ac:dyDescent="0.55000000000000004">
      <c r="B13" s="6" t="s">
        <v>461</v>
      </c>
      <c r="C13" s="10"/>
      <c r="D13" s="10"/>
    </row>
    <row r="14" spans="1:11" s="7" customFormat="1" x14ac:dyDescent="0.55000000000000004">
      <c r="B14" s="6" t="s">
        <v>462</v>
      </c>
      <c r="C14" s="10"/>
      <c r="D14" s="10"/>
    </row>
    <row r="15" spans="1:11" s="7" customFormat="1" x14ac:dyDescent="0.55000000000000004">
      <c r="B15" s="6" t="s">
        <v>463</v>
      </c>
      <c r="C15" s="10"/>
      <c r="D15" s="10"/>
    </row>
    <row r="16" spans="1:11" s="7" customFormat="1" x14ac:dyDescent="0.55000000000000004">
      <c r="A16" s="126" t="s">
        <v>464</v>
      </c>
      <c r="B16" s="35"/>
      <c r="C16" s="36"/>
    </row>
    <row r="17" spans="1:4" s="7" customFormat="1" x14ac:dyDescent="0.55000000000000004">
      <c r="A17" s="126" t="s">
        <v>465</v>
      </c>
      <c r="B17" s="35"/>
      <c r="C17" s="36"/>
    </row>
    <row r="18" spans="1:4" s="7" customFormat="1" x14ac:dyDescent="0.55000000000000004">
      <c r="B18" s="6" t="s">
        <v>466</v>
      </c>
      <c r="C18" s="10"/>
      <c r="D18" s="10"/>
    </row>
    <row r="19" spans="1:4" s="7" customFormat="1" x14ac:dyDescent="0.55000000000000004">
      <c r="B19" s="6" t="s">
        <v>467</v>
      </c>
      <c r="C19" s="10"/>
      <c r="D19" s="10"/>
    </row>
    <row r="20" spans="1:4" s="7" customFormat="1" x14ac:dyDescent="0.55000000000000004">
      <c r="B20" s="6" t="s">
        <v>446</v>
      </c>
      <c r="C20" s="10"/>
      <c r="D20" s="10"/>
    </row>
    <row r="21" spans="1:4" s="7" customFormat="1" x14ac:dyDescent="0.55000000000000004">
      <c r="B21" s="6" t="s">
        <v>447</v>
      </c>
      <c r="C21" s="10"/>
      <c r="D21" s="10"/>
    </row>
    <row r="22" spans="1:4" s="7" customFormat="1" x14ac:dyDescent="0.55000000000000004">
      <c r="B22" s="6" t="s">
        <v>448</v>
      </c>
      <c r="C22" s="10"/>
      <c r="D22" s="10"/>
    </row>
    <row r="23" spans="1:4" s="7" customFormat="1" x14ac:dyDescent="0.55000000000000004">
      <c r="B23" s="6" t="s">
        <v>449</v>
      </c>
      <c r="C23" s="10"/>
      <c r="D23" s="10"/>
    </row>
    <row r="24" spans="1:4" s="7" customFormat="1" x14ac:dyDescent="0.55000000000000004">
      <c r="B24" s="6" t="s">
        <v>450</v>
      </c>
      <c r="C24" s="10"/>
      <c r="D24" s="10"/>
    </row>
    <row r="25" spans="1:4" s="7" customFormat="1" x14ac:dyDescent="0.55000000000000004">
      <c r="A25" s="7" t="s">
        <v>451</v>
      </c>
      <c r="B25" s="6"/>
      <c r="C25" s="10"/>
      <c r="D25" s="10"/>
    </row>
    <row r="26" spans="1:4" s="7" customFormat="1" x14ac:dyDescent="0.55000000000000004">
      <c r="B26" s="6" t="s">
        <v>452</v>
      </c>
      <c r="C26" s="10"/>
      <c r="D26" s="10"/>
    </row>
    <row r="27" spans="1:4" s="7" customFormat="1" x14ac:dyDescent="0.55000000000000004">
      <c r="B27" s="6" t="s">
        <v>453</v>
      </c>
      <c r="C27" s="10"/>
      <c r="D27" s="10"/>
    </row>
    <row r="28" spans="1:4" s="7" customFormat="1" x14ac:dyDescent="0.55000000000000004">
      <c r="B28" s="6"/>
      <c r="C28" s="10"/>
      <c r="D28" s="10"/>
    </row>
    <row r="29" spans="1:4" s="7" customFormat="1" x14ac:dyDescent="0.55000000000000004">
      <c r="B29" s="6"/>
      <c r="C29" s="10"/>
      <c r="D29" s="10"/>
    </row>
    <row r="30" spans="1:4" s="7" customFormat="1" x14ac:dyDescent="0.55000000000000004">
      <c r="B30" s="6"/>
      <c r="C30" s="10"/>
      <c r="D30" s="10"/>
    </row>
    <row r="31" spans="1:4" s="7" customFormat="1" x14ac:dyDescent="0.55000000000000004">
      <c r="B31" s="6" t="s">
        <v>454</v>
      </c>
      <c r="C31" s="10"/>
      <c r="D31" s="10"/>
    </row>
    <row r="32" spans="1:4" s="7" customFormat="1" x14ac:dyDescent="0.55000000000000004">
      <c r="B32" s="6" t="s">
        <v>455</v>
      </c>
      <c r="C32" s="10"/>
      <c r="D32" s="10"/>
    </row>
    <row r="33" spans="1:10" s="7" customFormat="1" x14ac:dyDescent="0.55000000000000004">
      <c r="B33" s="6" t="s">
        <v>457</v>
      </c>
      <c r="C33" s="10"/>
      <c r="D33" s="10"/>
    </row>
    <row r="34" spans="1:10" s="7" customFormat="1" x14ac:dyDescent="0.55000000000000004">
      <c r="B34" s="6" t="s">
        <v>458</v>
      </c>
      <c r="C34" s="10"/>
      <c r="D34" s="10"/>
    </row>
    <row r="35" spans="1:10" s="7" customFormat="1" x14ac:dyDescent="0.55000000000000004">
      <c r="B35" s="6" t="s">
        <v>456</v>
      </c>
      <c r="C35" s="10"/>
      <c r="D35" s="10"/>
    </row>
    <row r="36" spans="1:10" s="7" customFormat="1" x14ac:dyDescent="0.55000000000000004">
      <c r="B36" s="6" t="s">
        <v>496</v>
      </c>
      <c r="C36" s="10"/>
      <c r="D36" s="10"/>
    </row>
    <row r="37" spans="1:10" s="7" customFormat="1" x14ac:dyDescent="0.55000000000000004">
      <c r="B37" s="6" t="s">
        <v>497</v>
      </c>
      <c r="C37" s="10"/>
      <c r="D37" s="10"/>
    </row>
    <row r="38" spans="1:10" s="7" customFormat="1" x14ac:dyDescent="0.55000000000000004">
      <c r="B38" s="6" t="s">
        <v>498</v>
      </c>
      <c r="C38" s="10"/>
      <c r="D38" s="10"/>
    </row>
    <row r="39" spans="1:10" s="110" customFormat="1" x14ac:dyDescent="0.55000000000000004">
      <c r="A39" s="201" t="s">
        <v>468</v>
      </c>
      <c r="B39" s="201"/>
      <c r="C39" s="201"/>
      <c r="D39" s="201"/>
      <c r="E39" s="201"/>
      <c r="F39" s="201"/>
      <c r="G39" s="201"/>
      <c r="H39" s="201"/>
      <c r="I39" s="201"/>
      <c r="J39" s="201"/>
    </row>
    <row r="40" spans="1:10" s="7" customFormat="1" x14ac:dyDescent="0.55000000000000004">
      <c r="A40" s="6" t="s">
        <v>144</v>
      </c>
      <c r="B40" s="10"/>
      <c r="C40" s="10"/>
    </row>
    <row r="41" spans="1:10" s="7" customFormat="1" x14ac:dyDescent="0.55000000000000004">
      <c r="B41" s="124"/>
      <c r="C41" s="11" t="s">
        <v>35</v>
      </c>
    </row>
    <row r="42" spans="1:10" s="7" customFormat="1" x14ac:dyDescent="0.55000000000000004">
      <c r="C42" s="7" t="s">
        <v>499</v>
      </c>
    </row>
    <row r="43" spans="1:10" s="7" customFormat="1" x14ac:dyDescent="0.55000000000000004">
      <c r="B43" s="7" t="s">
        <v>501</v>
      </c>
    </row>
    <row r="44" spans="1:10" s="7" customFormat="1" x14ac:dyDescent="0.55000000000000004">
      <c r="B44" s="7" t="s">
        <v>500</v>
      </c>
    </row>
    <row r="45" spans="1:10" s="7" customFormat="1" x14ac:dyDescent="0.55000000000000004">
      <c r="C45" s="7" t="s">
        <v>512</v>
      </c>
    </row>
    <row r="46" spans="1:10" s="7" customFormat="1" x14ac:dyDescent="0.55000000000000004">
      <c r="B46" s="7" t="s">
        <v>503</v>
      </c>
    </row>
    <row r="47" spans="1:10" s="7" customFormat="1" x14ac:dyDescent="0.55000000000000004">
      <c r="B47" s="7" t="s">
        <v>502</v>
      </c>
    </row>
    <row r="48" spans="1:10" s="7" customFormat="1" x14ac:dyDescent="0.55000000000000004">
      <c r="C48" s="7" t="s">
        <v>504</v>
      </c>
    </row>
    <row r="49" spans="1:4" s="7" customFormat="1" x14ac:dyDescent="0.55000000000000004">
      <c r="B49" s="7" t="s">
        <v>506</v>
      </c>
    </row>
    <row r="50" spans="1:4" s="7" customFormat="1" x14ac:dyDescent="0.55000000000000004">
      <c r="B50" s="7" t="s">
        <v>505</v>
      </c>
    </row>
    <row r="51" spans="1:4" s="7" customFormat="1" x14ac:dyDescent="0.55000000000000004"/>
    <row r="52" spans="1:4" s="7" customFormat="1" x14ac:dyDescent="0.55000000000000004"/>
    <row r="53" spans="1:4" s="7" customFormat="1" x14ac:dyDescent="0.55000000000000004"/>
    <row r="54" spans="1:4" s="7" customFormat="1" x14ac:dyDescent="0.55000000000000004"/>
    <row r="55" spans="1:4" s="7" customFormat="1" x14ac:dyDescent="0.55000000000000004"/>
    <row r="56" spans="1:4" s="7" customFormat="1" x14ac:dyDescent="0.55000000000000004"/>
    <row r="57" spans="1:4" s="7" customFormat="1" x14ac:dyDescent="0.55000000000000004"/>
    <row r="58" spans="1:4" s="7" customFormat="1" x14ac:dyDescent="0.55000000000000004"/>
    <row r="59" spans="1:4" s="7" customFormat="1" x14ac:dyDescent="0.55000000000000004"/>
    <row r="60" spans="1:4" s="12" customFormat="1" x14ac:dyDescent="0.55000000000000004">
      <c r="A60" s="46"/>
      <c r="B60" s="150"/>
      <c r="C60" s="13" t="s">
        <v>36</v>
      </c>
    </row>
    <row r="61" spans="1:4" s="12" customFormat="1" x14ac:dyDescent="0.55000000000000004">
      <c r="B61" s="150"/>
      <c r="C61" s="12" t="s">
        <v>145</v>
      </c>
    </row>
    <row r="62" spans="1:4" s="7" customFormat="1" x14ac:dyDescent="0.55000000000000004">
      <c r="A62" s="63" t="s">
        <v>469</v>
      </c>
      <c r="B62" s="64"/>
      <c r="C62" s="64"/>
      <c r="D62" s="65"/>
    </row>
    <row r="63" spans="1:4" s="7" customFormat="1" x14ac:dyDescent="0.55000000000000004">
      <c r="A63" s="63" t="s">
        <v>470</v>
      </c>
      <c r="B63" s="64"/>
      <c r="C63" s="64"/>
      <c r="D63" s="65"/>
    </row>
    <row r="64" spans="1:4" s="7" customFormat="1" x14ac:dyDescent="0.55000000000000004">
      <c r="A64" s="63" t="s">
        <v>507</v>
      </c>
      <c r="B64" s="64"/>
      <c r="C64" s="64"/>
      <c r="D64" s="65"/>
    </row>
    <row r="65" spans="1:4" s="7" customFormat="1" x14ac:dyDescent="0.55000000000000004">
      <c r="A65" s="63" t="s">
        <v>508</v>
      </c>
      <c r="B65" s="64"/>
      <c r="C65" s="64"/>
      <c r="D65" s="65"/>
    </row>
    <row r="66" spans="1:4" s="7" customFormat="1" x14ac:dyDescent="0.55000000000000004">
      <c r="A66" s="63"/>
      <c r="B66" s="64" t="s">
        <v>471</v>
      </c>
      <c r="C66" s="64"/>
      <c r="D66" s="65"/>
    </row>
    <row r="67" spans="1:4" s="12" customFormat="1" x14ac:dyDescent="0.55000000000000004">
      <c r="B67" s="150"/>
      <c r="C67" s="12" t="s">
        <v>472</v>
      </c>
    </row>
    <row r="68" spans="1:4" s="7" customFormat="1" x14ac:dyDescent="0.55000000000000004">
      <c r="A68" s="63" t="s">
        <v>473</v>
      </c>
      <c r="B68" s="64"/>
      <c r="C68" s="64"/>
      <c r="D68" s="65"/>
    </row>
    <row r="69" spans="1:4" s="7" customFormat="1" x14ac:dyDescent="0.55000000000000004">
      <c r="A69" s="63" t="s">
        <v>474</v>
      </c>
      <c r="B69" s="64"/>
      <c r="C69" s="64"/>
      <c r="D69" s="65"/>
    </row>
    <row r="70" spans="1:4" s="7" customFormat="1" x14ac:dyDescent="0.55000000000000004">
      <c r="A70" s="63" t="s">
        <v>475</v>
      </c>
      <c r="B70" s="64"/>
      <c r="C70" s="64"/>
      <c r="D70" s="65"/>
    </row>
    <row r="71" spans="1:4" s="7" customFormat="1" x14ac:dyDescent="0.55000000000000004">
      <c r="A71" s="63" t="s">
        <v>476</v>
      </c>
      <c r="B71" s="64"/>
      <c r="C71" s="64"/>
      <c r="D71" s="65"/>
    </row>
    <row r="72" spans="1:4" s="7" customFormat="1" x14ac:dyDescent="0.55000000000000004">
      <c r="A72" s="63"/>
      <c r="B72" s="64"/>
      <c r="C72" s="64" t="s">
        <v>477</v>
      </c>
      <c r="D72" s="65"/>
    </row>
    <row r="73" spans="1:4" s="7" customFormat="1" x14ac:dyDescent="0.55000000000000004">
      <c r="A73" s="63" t="s">
        <v>478</v>
      </c>
      <c r="B73" s="64"/>
      <c r="C73" s="64"/>
      <c r="D73" s="65"/>
    </row>
    <row r="74" spans="1:4" s="7" customFormat="1" x14ac:dyDescent="0.55000000000000004">
      <c r="A74" s="63" t="s">
        <v>479</v>
      </c>
      <c r="B74" s="64"/>
      <c r="C74" s="64"/>
      <c r="D74" s="65"/>
    </row>
    <row r="75" spans="1:4" s="7" customFormat="1" x14ac:dyDescent="0.55000000000000004">
      <c r="A75" s="63" t="s">
        <v>480</v>
      </c>
      <c r="B75" s="64"/>
      <c r="C75" s="64"/>
      <c r="D75" s="65"/>
    </row>
    <row r="76" spans="1:4" s="7" customFormat="1" x14ac:dyDescent="0.55000000000000004">
      <c r="A76" s="63" t="s">
        <v>481</v>
      </c>
      <c r="B76" s="64"/>
      <c r="C76" s="64"/>
      <c r="D76" s="65"/>
    </row>
    <row r="77" spans="1:4" s="7" customFormat="1" x14ac:dyDescent="0.55000000000000004">
      <c r="A77" s="63"/>
      <c r="B77" s="64"/>
      <c r="C77" s="64"/>
      <c r="D77" s="65"/>
    </row>
    <row r="78" spans="1:4" x14ac:dyDescent="0.55000000000000004">
      <c r="B78" s="5" t="s">
        <v>482</v>
      </c>
    </row>
    <row r="79" spans="1:4" x14ac:dyDescent="0.55000000000000004">
      <c r="B79" s="5" t="s">
        <v>483</v>
      </c>
    </row>
    <row r="80" spans="1:4" x14ac:dyDescent="0.55000000000000004">
      <c r="B80" s="5" t="s">
        <v>484</v>
      </c>
    </row>
    <row r="81" spans="2:2" x14ac:dyDescent="0.55000000000000004">
      <c r="B81" s="5" t="s">
        <v>485</v>
      </c>
    </row>
    <row r="82" spans="2:2" x14ac:dyDescent="0.55000000000000004">
      <c r="B82" s="5" t="s">
        <v>486</v>
      </c>
    </row>
    <row r="83" spans="2:2" x14ac:dyDescent="0.55000000000000004">
      <c r="B83" s="5" t="s">
        <v>487</v>
      </c>
    </row>
    <row r="84" spans="2:2" x14ac:dyDescent="0.55000000000000004">
      <c r="B84" s="5" t="s">
        <v>488</v>
      </c>
    </row>
    <row r="85" spans="2:2" x14ac:dyDescent="0.55000000000000004">
      <c r="B85" s="5" t="s">
        <v>489</v>
      </c>
    </row>
    <row r="86" spans="2:2" x14ac:dyDescent="0.55000000000000004">
      <c r="B86" s="5" t="s">
        <v>490</v>
      </c>
    </row>
  </sheetData>
  <mergeCells count="2">
    <mergeCell ref="B1:K1"/>
    <mergeCell ref="A39:J39"/>
  </mergeCells>
  <pageMargins left="0.7" right="0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446"/>
  <sheetViews>
    <sheetView tabSelected="1" topLeftCell="A25" zoomScale="120" zoomScaleNormal="120" workbookViewId="0">
      <selection activeCell="A34" sqref="A34"/>
    </sheetView>
  </sheetViews>
  <sheetFormatPr defaultColWidth="9.140625" defaultRowHeight="21.75" x14ac:dyDescent="0.5"/>
  <cols>
    <col min="1" max="1" width="74.7109375" style="100" customWidth="1"/>
    <col min="2" max="2" width="7.140625" style="101" bestFit="1" customWidth="1"/>
    <col min="3" max="3" width="8.28515625" style="101" customWidth="1"/>
    <col min="4" max="4" width="8.5703125" style="62" customWidth="1"/>
    <col min="5" max="5" width="7.140625" style="62" customWidth="1"/>
    <col min="6" max="6" width="11.42578125" style="62" bestFit="1" customWidth="1"/>
    <col min="7" max="16384" width="9.140625" style="62"/>
  </cols>
  <sheetData>
    <row r="1" spans="1:5" s="14" customFormat="1" ht="30.75" x14ac:dyDescent="0.7">
      <c r="A1" s="202" t="s">
        <v>37</v>
      </c>
      <c r="B1" s="202"/>
      <c r="C1" s="202"/>
      <c r="D1" s="202"/>
    </row>
    <row r="2" spans="1:5" s="14" customFormat="1" ht="27.75" x14ac:dyDescent="0.65">
      <c r="A2" s="203" t="s">
        <v>348</v>
      </c>
      <c r="B2" s="203"/>
      <c r="C2" s="203"/>
      <c r="D2" s="203"/>
    </row>
    <row r="3" spans="1:5" s="14" customFormat="1" x14ac:dyDescent="0.5">
      <c r="A3" s="15"/>
      <c r="B3" s="16"/>
      <c r="C3" s="16"/>
    </row>
    <row r="4" spans="1:5" s="7" customFormat="1" ht="24" x14ac:dyDescent="0.55000000000000004">
      <c r="A4" s="6" t="s">
        <v>38</v>
      </c>
      <c r="B4" s="10"/>
      <c r="C4" s="10"/>
    </row>
    <row r="5" spans="1:5" s="7" customFormat="1" ht="24" x14ac:dyDescent="0.55000000000000004">
      <c r="A5" s="6" t="s">
        <v>417</v>
      </c>
      <c r="B5" s="10"/>
      <c r="C5" s="10"/>
    </row>
    <row r="6" spans="1:5" s="7" customFormat="1" ht="24" x14ac:dyDescent="0.55000000000000004">
      <c r="A6" s="146" t="s">
        <v>349</v>
      </c>
      <c r="B6" s="5"/>
      <c r="C6" s="5"/>
      <c r="E6" s="5"/>
    </row>
    <row r="7" spans="1:5" s="7" customFormat="1" ht="24" x14ac:dyDescent="0.55000000000000004">
      <c r="A7" s="6" t="s">
        <v>422</v>
      </c>
      <c r="B7" s="5"/>
      <c r="C7" s="5"/>
      <c r="E7" s="5"/>
    </row>
    <row r="8" spans="1:5" s="7" customFormat="1" ht="24" x14ac:dyDescent="0.55000000000000004">
      <c r="A8" s="6" t="s">
        <v>350</v>
      </c>
      <c r="B8" s="5"/>
      <c r="C8" s="5"/>
      <c r="E8" s="5"/>
    </row>
    <row r="9" spans="1:5" s="7" customFormat="1" ht="24" x14ac:dyDescent="0.55000000000000004">
      <c r="A9" s="6"/>
      <c r="B9" s="10"/>
      <c r="C9" s="10"/>
    </row>
    <row r="10" spans="1:5" s="7" customFormat="1" ht="21.75" customHeight="1" x14ac:dyDescent="0.55000000000000004">
      <c r="A10" s="17" t="s">
        <v>39</v>
      </c>
      <c r="B10" s="10"/>
      <c r="C10" s="10"/>
    </row>
    <row r="11" spans="1:5" s="7" customFormat="1" ht="21.75" customHeight="1" x14ac:dyDescent="0.55000000000000004">
      <c r="A11" s="18" t="s">
        <v>40</v>
      </c>
      <c r="B11" s="10"/>
      <c r="C11" s="10"/>
    </row>
    <row r="12" spans="1:5" s="7" customFormat="1" ht="21.75" customHeight="1" x14ac:dyDescent="0.55000000000000004">
      <c r="A12" s="18" t="s">
        <v>41</v>
      </c>
      <c r="B12" s="10"/>
      <c r="C12" s="10"/>
    </row>
    <row r="13" spans="1:5" s="7" customFormat="1" ht="24" x14ac:dyDescent="0.55000000000000004">
      <c r="A13" s="139" t="s">
        <v>42</v>
      </c>
      <c r="B13" s="20" t="s">
        <v>43</v>
      </c>
      <c r="C13" s="140" t="s">
        <v>44</v>
      </c>
    </row>
    <row r="14" spans="1:5" s="7" customFormat="1" ht="24" x14ac:dyDescent="0.55000000000000004">
      <c r="A14" s="21" t="s">
        <v>45</v>
      </c>
      <c r="B14" s="22"/>
      <c r="C14" s="23"/>
    </row>
    <row r="15" spans="1:5" s="7" customFormat="1" ht="24" x14ac:dyDescent="0.55000000000000004">
      <c r="A15" s="24" t="s">
        <v>47</v>
      </c>
      <c r="B15" s="25">
        <v>48</v>
      </c>
      <c r="C15" s="26">
        <f>B15*100/160</f>
        <v>30</v>
      </c>
    </row>
    <row r="16" spans="1:5" s="7" customFormat="1" ht="24" x14ac:dyDescent="0.55000000000000004">
      <c r="A16" s="27" t="s">
        <v>46</v>
      </c>
      <c r="B16" s="28">
        <v>23</v>
      </c>
      <c r="C16" s="26">
        <f>B16*100/160</f>
        <v>14.375</v>
      </c>
    </row>
    <row r="17" spans="1:3" s="7" customFormat="1" ht="24" x14ac:dyDescent="0.55000000000000004">
      <c r="A17" s="21" t="s">
        <v>423</v>
      </c>
      <c r="B17" s="22"/>
      <c r="C17" s="23"/>
    </row>
    <row r="18" spans="1:3" s="7" customFormat="1" ht="24" x14ac:dyDescent="0.55000000000000004">
      <c r="A18" s="24" t="s">
        <v>47</v>
      </c>
      <c r="B18" s="25">
        <v>16</v>
      </c>
      <c r="C18" s="26">
        <f>B18*100/160</f>
        <v>10</v>
      </c>
    </row>
    <row r="19" spans="1:3" s="7" customFormat="1" ht="24" x14ac:dyDescent="0.55000000000000004">
      <c r="A19" s="27" t="s">
        <v>46</v>
      </c>
      <c r="B19" s="28">
        <v>6</v>
      </c>
      <c r="C19" s="26">
        <f>B19*100/160</f>
        <v>3.75</v>
      </c>
    </row>
    <row r="20" spans="1:3" s="7" customFormat="1" ht="24" x14ac:dyDescent="0.55000000000000004">
      <c r="A20" s="24" t="s">
        <v>48</v>
      </c>
      <c r="B20" s="25"/>
      <c r="C20" s="23"/>
    </row>
    <row r="21" spans="1:3" s="7" customFormat="1" ht="24" x14ac:dyDescent="0.55000000000000004">
      <c r="A21" s="24" t="s">
        <v>47</v>
      </c>
      <c r="B21" s="25">
        <v>35</v>
      </c>
      <c r="C21" s="26">
        <f>B21*100/160</f>
        <v>21.875</v>
      </c>
    </row>
    <row r="22" spans="1:3" s="7" customFormat="1" ht="24" x14ac:dyDescent="0.55000000000000004">
      <c r="A22" s="24" t="s">
        <v>46</v>
      </c>
      <c r="B22" s="25">
        <v>32</v>
      </c>
      <c r="C22" s="29">
        <f>B22*100/160</f>
        <v>20</v>
      </c>
    </row>
    <row r="23" spans="1:3" s="7" customFormat="1" ht="24.75" thickBot="1" x14ac:dyDescent="0.6">
      <c r="A23" s="141" t="s">
        <v>49</v>
      </c>
      <c r="B23" s="142">
        <f>SUM(B15:B22)</f>
        <v>160</v>
      </c>
      <c r="C23" s="136">
        <f>B23*100/160</f>
        <v>100</v>
      </c>
    </row>
    <row r="24" spans="1:3" s="7" customFormat="1" ht="19.5" customHeight="1" thickTop="1" x14ac:dyDescent="0.55000000000000004">
      <c r="A24" s="34"/>
      <c r="B24" s="35"/>
      <c r="C24" s="36"/>
    </row>
    <row r="25" spans="1:3" s="7" customFormat="1" ht="24" x14ac:dyDescent="0.55000000000000004">
      <c r="A25" s="6" t="s">
        <v>351</v>
      </c>
      <c r="B25" s="10"/>
      <c r="C25" s="10"/>
    </row>
    <row r="26" spans="1:3" s="7" customFormat="1" ht="24" x14ac:dyDescent="0.55000000000000004">
      <c r="A26" s="6" t="s">
        <v>424</v>
      </c>
      <c r="B26" s="10"/>
      <c r="C26" s="10"/>
    </row>
    <row r="27" spans="1:3" s="7" customFormat="1" ht="24" x14ac:dyDescent="0.55000000000000004">
      <c r="A27" s="6" t="s">
        <v>514</v>
      </c>
      <c r="B27" s="10"/>
      <c r="C27" s="10"/>
    </row>
    <row r="28" spans="1:3" s="7" customFormat="1" ht="24" x14ac:dyDescent="0.55000000000000004">
      <c r="A28" s="6"/>
      <c r="B28" s="10"/>
      <c r="C28" s="10"/>
    </row>
    <row r="29" spans="1:3" s="7" customFormat="1" ht="24" x14ac:dyDescent="0.55000000000000004">
      <c r="A29" s="6"/>
      <c r="B29" s="10"/>
      <c r="C29" s="10"/>
    </row>
    <row r="30" spans="1:3" s="7" customFormat="1" ht="24" x14ac:dyDescent="0.55000000000000004">
      <c r="A30" s="6"/>
      <c r="B30" s="10"/>
      <c r="C30" s="10"/>
    </row>
    <row r="31" spans="1:3" s="119" customFormat="1" ht="21" customHeight="1" x14ac:dyDescent="0.2">
      <c r="A31" s="17" t="s">
        <v>50</v>
      </c>
      <c r="B31" s="157"/>
      <c r="C31" s="157"/>
    </row>
    <row r="32" spans="1:3" s="119" customFormat="1" ht="18.75" customHeight="1" x14ac:dyDescent="0.2">
      <c r="A32" s="156" t="s">
        <v>42</v>
      </c>
      <c r="B32" s="155" t="s">
        <v>43</v>
      </c>
      <c r="C32" s="155" t="s">
        <v>44</v>
      </c>
    </row>
    <row r="33" spans="1:4" s="7" customFormat="1" ht="24" x14ac:dyDescent="0.55000000000000004">
      <c r="A33" s="21" t="s">
        <v>45</v>
      </c>
      <c r="B33" s="30"/>
      <c r="C33" s="30"/>
    </row>
    <row r="34" spans="1:4" s="7" customFormat="1" ht="24" x14ac:dyDescent="0.55000000000000004">
      <c r="A34" s="24" t="s">
        <v>51</v>
      </c>
      <c r="B34" s="25">
        <v>31</v>
      </c>
      <c r="C34" s="26">
        <f>B34*100/160</f>
        <v>19.375</v>
      </c>
      <c r="D34" s="40"/>
    </row>
    <row r="35" spans="1:4" s="7" customFormat="1" ht="24" x14ac:dyDescent="0.55000000000000004">
      <c r="A35" s="24" t="s">
        <v>52</v>
      </c>
      <c r="B35" s="25">
        <v>26</v>
      </c>
      <c r="C35" s="26">
        <f t="shared" ref="C35:C37" si="0">B35*100/160</f>
        <v>16.25</v>
      </c>
      <c r="D35" s="40"/>
    </row>
    <row r="36" spans="1:4" s="7" customFormat="1" ht="24" x14ac:dyDescent="0.55000000000000004">
      <c r="A36" s="24" t="s">
        <v>53</v>
      </c>
      <c r="B36" s="25">
        <v>13</v>
      </c>
      <c r="C36" s="26">
        <f t="shared" si="0"/>
        <v>8.125</v>
      </c>
      <c r="D36" s="40"/>
    </row>
    <row r="37" spans="1:4" s="7" customFormat="1" ht="24" x14ac:dyDescent="0.55000000000000004">
      <c r="A37" s="27" t="s">
        <v>352</v>
      </c>
      <c r="B37" s="28">
        <v>1</v>
      </c>
      <c r="C37" s="26">
        <f t="shared" si="0"/>
        <v>0.625</v>
      </c>
      <c r="D37" s="40"/>
    </row>
    <row r="38" spans="1:4" s="7" customFormat="1" ht="24" x14ac:dyDescent="0.55000000000000004">
      <c r="A38" s="21" t="s">
        <v>425</v>
      </c>
      <c r="B38" s="30"/>
      <c r="C38" s="30"/>
    </row>
    <row r="39" spans="1:4" s="7" customFormat="1" ht="24" x14ac:dyDescent="0.55000000000000004">
      <c r="A39" s="24" t="s">
        <v>51</v>
      </c>
      <c r="B39" s="25">
        <v>13</v>
      </c>
      <c r="C39" s="26">
        <f>B39*100/160</f>
        <v>8.125</v>
      </c>
      <c r="D39" s="40"/>
    </row>
    <row r="40" spans="1:4" s="7" customFormat="1" ht="24" x14ac:dyDescent="0.55000000000000004">
      <c r="A40" s="24" t="s">
        <v>52</v>
      </c>
      <c r="B40" s="25">
        <v>6</v>
      </c>
      <c r="C40" s="26">
        <f t="shared" ref="C40:C42" si="1">B40*100/160</f>
        <v>3.75</v>
      </c>
      <c r="D40" s="40"/>
    </row>
    <row r="41" spans="1:4" s="7" customFormat="1" ht="24" x14ac:dyDescent="0.55000000000000004">
      <c r="A41" s="24" t="s">
        <v>53</v>
      </c>
      <c r="B41" s="25">
        <v>2</v>
      </c>
      <c r="C41" s="26">
        <f t="shared" si="1"/>
        <v>1.25</v>
      </c>
      <c r="D41" s="40"/>
    </row>
    <row r="42" spans="1:4" s="7" customFormat="1" ht="24" x14ac:dyDescent="0.55000000000000004">
      <c r="A42" s="27" t="s">
        <v>352</v>
      </c>
      <c r="B42" s="28">
        <v>1</v>
      </c>
      <c r="C42" s="29">
        <f t="shared" si="1"/>
        <v>0.625</v>
      </c>
      <c r="D42" s="40"/>
    </row>
    <row r="43" spans="1:4" s="7" customFormat="1" ht="24" x14ac:dyDescent="0.55000000000000004">
      <c r="A43" s="24" t="s">
        <v>48</v>
      </c>
      <c r="B43" s="31"/>
      <c r="C43" s="26"/>
    </row>
    <row r="44" spans="1:4" s="7" customFormat="1" ht="24" x14ac:dyDescent="0.55000000000000004">
      <c r="A44" s="24" t="s">
        <v>51</v>
      </c>
      <c r="B44" s="25">
        <v>31</v>
      </c>
      <c r="C44" s="26">
        <f>B44*100/160</f>
        <v>19.375</v>
      </c>
      <c r="D44" s="40"/>
    </row>
    <row r="45" spans="1:4" s="7" customFormat="1" ht="24" x14ac:dyDescent="0.55000000000000004">
      <c r="A45" s="24" t="s">
        <v>52</v>
      </c>
      <c r="B45" s="25">
        <v>27</v>
      </c>
      <c r="C45" s="26">
        <f t="shared" ref="C45:C47" si="2">B45*100/160</f>
        <v>16.875</v>
      </c>
      <c r="D45" s="40"/>
    </row>
    <row r="46" spans="1:4" s="7" customFormat="1" ht="24" x14ac:dyDescent="0.55000000000000004">
      <c r="A46" s="24" t="s">
        <v>53</v>
      </c>
      <c r="B46" s="25">
        <v>8</v>
      </c>
      <c r="C46" s="26">
        <f t="shared" si="2"/>
        <v>5</v>
      </c>
      <c r="D46" s="40"/>
    </row>
    <row r="47" spans="1:4" s="7" customFormat="1" ht="24" x14ac:dyDescent="0.55000000000000004">
      <c r="A47" s="27" t="s">
        <v>352</v>
      </c>
      <c r="B47" s="28">
        <v>1</v>
      </c>
      <c r="C47" s="26">
        <f t="shared" si="2"/>
        <v>0.625</v>
      </c>
      <c r="D47" s="40"/>
    </row>
    <row r="48" spans="1:4" s="7" customFormat="1" ht="24.75" thickBot="1" x14ac:dyDescent="0.6">
      <c r="A48" s="168" t="s">
        <v>49</v>
      </c>
      <c r="B48" s="169">
        <f>SUM(B33:B47)</f>
        <v>160</v>
      </c>
      <c r="C48" s="170">
        <f>B48*100/160</f>
        <v>100</v>
      </c>
      <c r="D48" s="39"/>
    </row>
    <row r="49" spans="1:4" s="7" customFormat="1" ht="24.75" thickTop="1" x14ac:dyDescent="0.55000000000000004">
      <c r="A49" s="34"/>
      <c r="B49" s="35"/>
      <c r="C49" s="36"/>
      <c r="D49" s="40"/>
    </row>
    <row r="50" spans="1:4" s="7" customFormat="1" ht="24" x14ac:dyDescent="0.55000000000000004">
      <c r="A50" s="6" t="s">
        <v>353</v>
      </c>
      <c r="B50" s="10"/>
      <c r="C50" s="10"/>
    </row>
    <row r="51" spans="1:4" s="7" customFormat="1" ht="24" x14ac:dyDescent="0.55000000000000004">
      <c r="A51" s="6" t="s">
        <v>426</v>
      </c>
      <c r="B51" s="10"/>
      <c r="C51" s="10"/>
    </row>
    <row r="52" spans="1:4" s="7" customFormat="1" ht="24" x14ac:dyDescent="0.55000000000000004">
      <c r="A52" s="6" t="s">
        <v>354</v>
      </c>
      <c r="B52" s="10"/>
      <c r="C52" s="10"/>
    </row>
    <row r="53" spans="1:4" s="7" customFormat="1" ht="24" x14ac:dyDescent="0.55000000000000004">
      <c r="A53" s="6" t="s">
        <v>355</v>
      </c>
      <c r="B53" s="10"/>
      <c r="C53" s="10"/>
    </row>
    <row r="54" spans="1:4" s="7" customFormat="1" ht="24" x14ac:dyDescent="0.55000000000000004">
      <c r="A54" s="6"/>
      <c r="B54" s="10"/>
      <c r="C54" s="10"/>
    </row>
    <row r="55" spans="1:4" s="7" customFormat="1" ht="24" x14ac:dyDescent="0.55000000000000004">
      <c r="A55" s="6"/>
      <c r="B55" s="10"/>
      <c r="C55" s="10"/>
    </row>
    <row r="56" spans="1:4" s="7" customFormat="1" ht="24" x14ac:dyDescent="0.55000000000000004">
      <c r="A56" s="6"/>
      <c r="B56" s="10"/>
      <c r="C56" s="10"/>
    </row>
    <row r="57" spans="1:4" s="7" customFormat="1" ht="24" x14ac:dyDescent="0.55000000000000004">
      <c r="A57" s="6"/>
      <c r="B57" s="10"/>
      <c r="C57" s="10"/>
    </row>
    <row r="58" spans="1:4" s="7" customFormat="1" ht="24" x14ac:dyDescent="0.55000000000000004">
      <c r="A58" s="6"/>
      <c r="B58" s="10"/>
      <c r="C58" s="10"/>
    </row>
    <row r="59" spans="1:4" s="7" customFormat="1" ht="24" x14ac:dyDescent="0.55000000000000004">
      <c r="A59" s="6"/>
      <c r="B59" s="10"/>
      <c r="C59" s="10"/>
    </row>
    <row r="60" spans="1:4" s="7" customFormat="1" ht="24" x14ac:dyDescent="0.55000000000000004">
      <c r="A60" s="6"/>
      <c r="B60" s="10"/>
      <c r="C60" s="10"/>
    </row>
    <row r="61" spans="1:4" s="7" customFormat="1" ht="24" x14ac:dyDescent="0.55000000000000004">
      <c r="A61" s="37" t="s">
        <v>54</v>
      </c>
      <c r="B61" s="10"/>
      <c r="C61" s="10"/>
    </row>
    <row r="62" spans="1:4" s="7" customFormat="1" ht="24" x14ac:dyDescent="0.55000000000000004">
      <c r="A62" s="19" t="s">
        <v>42</v>
      </c>
      <c r="B62" s="20" t="s">
        <v>43</v>
      </c>
      <c r="C62" s="20" t="s">
        <v>44</v>
      </c>
    </row>
    <row r="63" spans="1:4" s="7" customFormat="1" ht="24" x14ac:dyDescent="0.55000000000000004">
      <c r="A63" s="21" t="s">
        <v>55</v>
      </c>
      <c r="B63" s="42"/>
      <c r="C63" s="42"/>
      <c r="D63" s="40"/>
    </row>
    <row r="64" spans="1:4" s="7" customFormat="1" ht="24" x14ac:dyDescent="0.55000000000000004">
      <c r="A64" s="24" t="s">
        <v>56</v>
      </c>
      <c r="B64" s="25">
        <v>52</v>
      </c>
      <c r="C64" s="26">
        <f>B64*100/160</f>
        <v>32.5</v>
      </c>
      <c r="D64" s="40"/>
    </row>
    <row r="65" spans="1:4" s="7" customFormat="1" ht="24" x14ac:dyDescent="0.55000000000000004">
      <c r="A65" s="27" t="s">
        <v>57</v>
      </c>
      <c r="B65" s="32">
        <v>19</v>
      </c>
      <c r="C65" s="29">
        <f>B65*100/160</f>
        <v>11.875</v>
      </c>
      <c r="D65" s="40"/>
    </row>
    <row r="66" spans="1:4" s="7" customFormat="1" ht="24" x14ac:dyDescent="0.55000000000000004">
      <c r="A66" s="24" t="s">
        <v>423</v>
      </c>
      <c r="B66" s="25"/>
      <c r="C66" s="26"/>
      <c r="D66" s="40"/>
    </row>
    <row r="67" spans="1:4" s="7" customFormat="1" ht="24" x14ac:dyDescent="0.55000000000000004">
      <c r="A67" s="24" t="s">
        <v>56</v>
      </c>
      <c r="B67" s="25">
        <v>18</v>
      </c>
      <c r="C67" s="26">
        <f>B67*100/160</f>
        <v>11.25</v>
      </c>
      <c r="D67" s="40"/>
    </row>
    <row r="68" spans="1:4" s="7" customFormat="1" ht="24" x14ac:dyDescent="0.55000000000000004">
      <c r="A68" s="27" t="s">
        <v>57</v>
      </c>
      <c r="B68" s="32">
        <v>4</v>
      </c>
      <c r="C68" s="29">
        <f>B68*100/160</f>
        <v>2.5</v>
      </c>
      <c r="D68" s="40"/>
    </row>
    <row r="69" spans="1:4" s="7" customFormat="1" ht="24" x14ac:dyDescent="0.55000000000000004">
      <c r="A69" s="24" t="s">
        <v>48</v>
      </c>
      <c r="B69" s="31"/>
      <c r="C69" s="26"/>
      <c r="D69" s="40"/>
    </row>
    <row r="70" spans="1:4" s="7" customFormat="1" ht="24" x14ac:dyDescent="0.55000000000000004">
      <c r="A70" s="43" t="s">
        <v>56</v>
      </c>
      <c r="B70" s="25">
        <v>40</v>
      </c>
      <c r="C70" s="26">
        <f>B70*100/160</f>
        <v>25</v>
      </c>
      <c r="D70" s="40"/>
    </row>
    <row r="71" spans="1:4" s="7" customFormat="1" ht="24" x14ac:dyDescent="0.55000000000000004">
      <c r="A71" s="44" t="s">
        <v>57</v>
      </c>
      <c r="B71" s="28">
        <v>27</v>
      </c>
      <c r="C71" s="29">
        <f>B71*100/160</f>
        <v>16.875</v>
      </c>
      <c r="D71" s="40"/>
    </row>
    <row r="72" spans="1:4" s="7" customFormat="1" ht="24.75" thickBot="1" x14ac:dyDescent="0.6">
      <c r="A72" s="171" t="s">
        <v>49</v>
      </c>
      <c r="B72" s="172">
        <f>SUM(B64:B71)</f>
        <v>160</v>
      </c>
      <c r="C72" s="136">
        <f>B72*100/160</f>
        <v>100</v>
      </c>
    </row>
    <row r="73" spans="1:4" s="7" customFormat="1" ht="24.75" thickTop="1" x14ac:dyDescent="0.55000000000000004">
      <c r="A73" s="45"/>
      <c r="B73" s="35"/>
      <c r="C73" s="36"/>
    </row>
    <row r="74" spans="1:4" s="7" customFormat="1" ht="24" x14ac:dyDescent="0.55000000000000004">
      <c r="A74" s="6" t="s">
        <v>509</v>
      </c>
      <c r="B74" s="10"/>
      <c r="C74" s="10"/>
    </row>
    <row r="75" spans="1:4" s="7" customFormat="1" ht="24" x14ac:dyDescent="0.55000000000000004">
      <c r="A75" s="6" t="s">
        <v>510</v>
      </c>
      <c r="B75" s="10"/>
      <c r="C75" s="10"/>
    </row>
    <row r="76" spans="1:4" s="7" customFormat="1" ht="24" x14ac:dyDescent="0.55000000000000004">
      <c r="A76" s="6" t="s">
        <v>511</v>
      </c>
      <c r="B76" s="10"/>
      <c r="C76" s="10"/>
    </row>
    <row r="77" spans="1:4" s="7" customFormat="1" ht="24" x14ac:dyDescent="0.55000000000000004">
      <c r="A77" s="6"/>
      <c r="B77" s="10"/>
      <c r="C77" s="10"/>
    </row>
    <row r="78" spans="1:4" s="7" customFormat="1" ht="24" x14ac:dyDescent="0.55000000000000004">
      <c r="A78" s="6"/>
      <c r="B78" s="10"/>
      <c r="C78" s="10"/>
    </row>
    <row r="79" spans="1:4" s="7" customFormat="1" ht="24" x14ac:dyDescent="0.55000000000000004">
      <c r="A79" s="6"/>
      <c r="B79" s="10"/>
      <c r="C79" s="10"/>
    </row>
    <row r="80" spans="1:4" s="7" customFormat="1" ht="24" x14ac:dyDescent="0.55000000000000004">
      <c r="A80" s="6"/>
      <c r="B80" s="10"/>
      <c r="C80" s="10"/>
    </row>
    <row r="81" spans="1:3" s="7" customFormat="1" ht="24" x14ac:dyDescent="0.55000000000000004">
      <c r="A81" s="6"/>
      <c r="B81" s="10"/>
      <c r="C81" s="10"/>
    </row>
    <row r="82" spans="1:3" s="7" customFormat="1" ht="24" x14ac:dyDescent="0.55000000000000004">
      <c r="A82" s="6"/>
      <c r="B82" s="10"/>
      <c r="C82" s="10"/>
    </row>
    <row r="83" spans="1:3" s="7" customFormat="1" ht="24" x14ac:dyDescent="0.55000000000000004">
      <c r="A83" s="6"/>
      <c r="B83" s="10"/>
      <c r="C83" s="10"/>
    </row>
    <row r="84" spans="1:3" s="7" customFormat="1" ht="24" x14ac:dyDescent="0.55000000000000004">
      <c r="A84" s="6"/>
      <c r="B84" s="10"/>
      <c r="C84" s="10"/>
    </row>
    <row r="85" spans="1:3" s="7" customFormat="1" ht="24" x14ac:dyDescent="0.55000000000000004">
      <c r="A85" s="6"/>
      <c r="B85" s="10"/>
      <c r="C85" s="10"/>
    </row>
    <row r="86" spans="1:3" s="7" customFormat="1" ht="24" x14ac:dyDescent="0.55000000000000004">
      <c r="A86" s="6"/>
      <c r="B86" s="10"/>
      <c r="C86" s="10"/>
    </row>
    <row r="87" spans="1:3" s="7" customFormat="1" ht="24" x14ac:dyDescent="0.55000000000000004">
      <c r="A87" s="6"/>
      <c r="B87" s="10"/>
      <c r="C87" s="10"/>
    </row>
    <row r="88" spans="1:3" s="7" customFormat="1" ht="24" x14ac:dyDescent="0.55000000000000004">
      <c r="A88" s="6"/>
      <c r="B88" s="10"/>
      <c r="C88" s="10"/>
    </row>
    <row r="89" spans="1:3" s="7" customFormat="1" ht="24" x14ac:dyDescent="0.55000000000000004">
      <c r="A89" s="6"/>
      <c r="B89" s="10"/>
      <c r="C89" s="10"/>
    </row>
    <row r="90" spans="1:3" s="110" customFormat="1" ht="23.25" x14ac:dyDescent="0.55000000000000004">
      <c r="A90" s="108" t="s">
        <v>58</v>
      </c>
      <c r="B90" s="109"/>
      <c r="C90" s="109"/>
    </row>
    <row r="91" spans="1:3" s="110" customFormat="1" ht="19.5" customHeight="1" x14ac:dyDescent="0.55000000000000004">
      <c r="A91" s="111" t="s">
        <v>42</v>
      </c>
      <c r="B91" s="112" t="s">
        <v>43</v>
      </c>
      <c r="C91" s="112" t="s">
        <v>44</v>
      </c>
    </row>
    <row r="92" spans="1:3" s="110" customFormat="1" ht="23.25" x14ac:dyDescent="0.55000000000000004">
      <c r="A92" s="113" t="s">
        <v>59</v>
      </c>
      <c r="B92" s="114"/>
      <c r="C92" s="115"/>
    </row>
    <row r="93" spans="1:3" s="119" customFormat="1" ht="18.75" customHeight="1" x14ac:dyDescent="0.2">
      <c r="A93" s="116" t="s">
        <v>60</v>
      </c>
      <c r="B93" s="117">
        <v>64</v>
      </c>
      <c r="C93" s="118">
        <f>B93*100/160</f>
        <v>40</v>
      </c>
    </row>
    <row r="94" spans="1:3" s="119" customFormat="1" ht="18.75" customHeight="1" x14ac:dyDescent="0.2">
      <c r="A94" s="116" t="s">
        <v>356</v>
      </c>
      <c r="B94" s="117">
        <v>1</v>
      </c>
      <c r="C94" s="118">
        <f t="shared" ref="C94:C97" si="3">B94*100/160</f>
        <v>0.625</v>
      </c>
    </row>
    <row r="95" spans="1:3" s="119" customFormat="1" ht="18.75" customHeight="1" x14ac:dyDescent="0.2">
      <c r="A95" s="116" t="s">
        <v>119</v>
      </c>
      <c r="B95" s="117">
        <v>2</v>
      </c>
      <c r="C95" s="118">
        <f t="shared" si="3"/>
        <v>1.25</v>
      </c>
    </row>
    <row r="96" spans="1:3" s="119" customFormat="1" ht="18.75" customHeight="1" x14ac:dyDescent="0.2">
      <c r="A96" s="116" t="s">
        <v>108</v>
      </c>
      <c r="B96" s="117">
        <v>3</v>
      </c>
      <c r="C96" s="118">
        <f t="shared" si="3"/>
        <v>1.875</v>
      </c>
    </row>
    <row r="97" spans="1:4" s="119" customFormat="1" ht="18.75" customHeight="1" x14ac:dyDescent="0.2">
      <c r="A97" s="122" t="s">
        <v>107</v>
      </c>
      <c r="B97" s="117">
        <v>1</v>
      </c>
      <c r="C97" s="118">
        <f t="shared" si="3"/>
        <v>0.625</v>
      </c>
    </row>
    <row r="98" spans="1:4" s="110" customFormat="1" ht="23.25" x14ac:dyDescent="0.55000000000000004">
      <c r="A98" s="197" t="s">
        <v>423</v>
      </c>
      <c r="B98" s="115"/>
      <c r="C98" s="115"/>
    </row>
    <row r="99" spans="1:4" s="119" customFormat="1" ht="18.75" customHeight="1" x14ac:dyDescent="0.2">
      <c r="A99" s="116" t="s">
        <v>108</v>
      </c>
      <c r="B99" s="117">
        <v>4</v>
      </c>
      <c r="C99" s="118">
        <f>B99*100/160</f>
        <v>2.5</v>
      </c>
    </row>
    <row r="100" spans="1:4" s="119" customFormat="1" ht="18.75" customHeight="1" x14ac:dyDescent="0.2">
      <c r="A100" s="116" t="s">
        <v>105</v>
      </c>
      <c r="B100" s="117">
        <v>3</v>
      </c>
      <c r="C100" s="118">
        <f t="shared" ref="C100:C104" si="4">B100*100/160</f>
        <v>1.875</v>
      </c>
    </row>
    <row r="101" spans="1:4" s="119" customFormat="1" ht="18.75" customHeight="1" x14ac:dyDescent="0.2">
      <c r="A101" s="198" t="s">
        <v>119</v>
      </c>
      <c r="B101" s="117">
        <v>2</v>
      </c>
      <c r="C101" s="118">
        <f t="shared" si="4"/>
        <v>1.25</v>
      </c>
    </row>
    <row r="102" spans="1:4" s="119" customFormat="1" ht="18.75" customHeight="1" x14ac:dyDescent="0.2">
      <c r="A102" s="116" t="s">
        <v>60</v>
      </c>
      <c r="B102" s="117">
        <v>11</v>
      </c>
      <c r="C102" s="118">
        <f t="shared" si="4"/>
        <v>6.875</v>
      </c>
    </row>
    <row r="103" spans="1:4" s="119" customFormat="1" ht="18.75" customHeight="1" x14ac:dyDescent="0.2">
      <c r="A103" s="116" t="s">
        <v>118</v>
      </c>
      <c r="B103" s="117">
        <v>1</v>
      </c>
      <c r="C103" s="118">
        <f t="shared" si="4"/>
        <v>0.625</v>
      </c>
    </row>
    <row r="104" spans="1:4" s="119" customFormat="1" ht="18.75" customHeight="1" x14ac:dyDescent="0.2">
      <c r="A104" s="122" t="s">
        <v>107</v>
      </c>
      <c r="B104" s="121">
        <v>1</v>
      </c>
      <c r="C104" s="118">
        <f t="shared" si="4"/>
        <v>0.625</v>
      </c>
    </row>
    <row r="105" spans="1:4" s="119" customFormat="1" ht="18.75" customHeight="1" x14ac:dyDescent="0.2">
      <c r="A105" s="199" t="s">
        <v>61</v>
      </c>
      <c r="B105" s="154"/>
      <c r="C105" s="123"/>
      <c r="D105" s="120"/>
    </row>
    <row r="106" spans="1:4" s="119" customFormat="1" ht="18.75" customHeight="1" x14ac:dyDescent="0.2">
      <c r="A106" s="116" t="s">
        <v>357</v>
      </c>
      <c r="B106" s="117">
        <v>1</v>
      </c>
      <c r="C106" s="118">
        <f>B106*100/160</f>
        <v>0.625</v>
      </c>
      <c r="D106" s="120"/>
    </row>
    <row r="107" spans="1:4" s="119" customFormat="1" ht="18.75" customHeight="1" x14ac:dyDescent="0.2">
      <c r="A107" s="116" t="s">
        <v>119</v>
      </c>
      <c r="B107" s="117">
        <v>1</v>
      </c>
      <c r="C107" s="118">
        <f t="shared" ref="C107:C114" si="5">B107*100/160</f>
        <v>0.625</v>
      </c>
      <c r="D107" s="120"/>
    </row>
    <row r="108" spans="1:4" s="119" customFormat="1" ht="18.75" customHeight="1" x14ac:dyDescent="0.2">
      <c r="A108" s="116" t="s">
        <v>108</v>
      </c>
      <c r="B108" s="117">
        <v>2</v>
      </c>
      <c r="C108" s="118">
        <f t="shared" si="5"/>
        <v>1.25</v>
      </c>
      <c r="D108" s="120"/>
    </row>
    <row r="109" spans="1:4" s="119" customFormat="1" ht="18.75" customHeight="1" x14ac:dyDescent="0.2">
      <c r="A109" s="116" t="s">
        <v>105</v>
      </c>
      <c r="B109" s="117">
        <v>2</v>
      </c>
      <c r="C109" s="118">
        <f t="shared" si="5"/>
        <v>1.25</v>
      </c>
      <c r="D109" s="120"/>
    </row>
    <row r="110" spans="1:4" s="119" customFormat="1" ht="18.75" customHeight="1" x14ac:dyDescent="0.2">
      <c r="A110" s="116" t="s">
        <v>60</v>
      </c>
      <c r="B110" s="117">
        <v>56</v>
      </c>
      <c r="C110" s="118">
        <f t="shared" si="5"/>
        <v>35</v>
      </c>
      <c r="D110" s="120"/>
    </row>
    <row r="111" spans="1:4" s="119" customFormat="1" ht="18.75" customHeight="1" x14ac:dyDescent="0.2">
      <c r="A111" s="116" t="s">
        <v>107</v>
      </c>
      <c r="B111" s="117">
        <v>1</v>
      </c>
      <c r="C111" s="118">
        <f t="shared" si="5"/>
        <v>0.625</v>
      </c>
      <c r="D111" s="120"/>
    </row>
    <row r="112" spans="1:4" s="119" customFormat="1" ht="18.75" customHeight="1" x14ac:dyDescent="0.2">
      <c r="A112" s="116" t="s">
        <v>358</v>
      </c>
      <c r="B112" s="117">
        <v>2</v>
      </c>
      <c r="C112" s="118">
        <f t="shared" si="5"/>
        <v>1.25</v>
      </c>
      <c r="D112" s="120"/>
    </row>
    <row r="113" spans="1:4" s="119" customFormat="1" ht="18.75" customHeight="1" x14ac:dyDescent="0.2">
      <c r="A113" s="116" t="s">
        <v>356</v>
      </c>
      <c r="B113" s="117">
        <v>1</v>
      </c>
      <c r="C113" s="118">
        <f t="shared" si="5"/>
        <v>0.625</v>
      </c>
      <c r="D113" s="120"/>
    </row>
    <row r="114" spans="1:4" s="119" customFormat="1" ht="18.75" customHeight="1" x14ac:dyDescent="0.2">
      <c r="A114" s="122" t="s">
        <v>106</v>
      </c>
      <c r="B114" s="173">
        <v>1</v>
      </c>
      <c r="C114" s="118">
        <f t="shared" si="5"/>
        <v>0.625</v>
      </c>
      <c r="D114" s="120"/>
    </row>
    <row r="115" spans="1:4" s="119" customFormat="1" ht="24.75" thickBot="1" x14ac:dyDescent="0.25">
      <c r="A115" s="168" t="s">
        <v>49</v>
      </c>
      <c r="B115" s="174">
        <f>SUM(B92:B114)</f>
        <v>160</v>
      </c>
      <c r="C115" s="170">
        <f>B115*100/160</f>
        <v>100</v>
      </c>
    </row>
    <row r="116" spans="1:4" s="119" customFormat="1" ht="18.75" customHeight="1" thickTop="1" x14ac:dyDescent="0.2">
      <c r="B116" s="137"/>
      <c r="C116" s="138"/>
    </row>
    <row r="117" spans="1:4" s="7" customFormat="1" ht="24" x14ac:dyDescent="0.55000000000000004">
      <c r="A117" s="124" t="s">
        <v>121</v>
      </c>
      <c r="B117" s="10"/>
      <c r="C117" s="10"/>
    </row>
    <row r="118" spans="1:4" s="7" customFormat="1" ht="24" x14ac:dyDescent="0.55000000000000004">
      <c r="A118" s="126" t="s">
        <v>359</v>
      </c>
      <c r="B118" s="35"/>
      <c r="C118" s="36"/>
    </row>
    <row r="119" spans="1:4" s="7" customFormat="1" ht="24" x14ac:dyDescent="0.55000000000000004">
      <c r="A119" s="126" t="s">
        <v>427</v>
      </c>
      <c r="B119" s="35"/>
      <c r="C119" s="36"/>
    </row>
    <row r="120" spans="1:4" s="7" customFormat="1" ht="24" x14ac:dyDescent="0.55000000000000004">
      <c r="A120" s="126" t="s">
        <v>360</v>
      </c>
      <c r="B120" s="35"/>
      <c r="C120" s="36"/>
    </row>
    <row r="121" spans="1:4" s="7" customFormat="1" ht="24" x14ac:dyDescent="0.55000000000000004">
      <c r="A121" s="126" t="s">
        <v>436</v>
      </c>
      <c r="B121" s="35"/>
      <c r="C121" s="36"/>
    </row>
    <row r="122" spans="1:4" s="7" customFormat="1" ht="24" x14ac:dyDescent="0.55000000000000004">
      <c r="A122" s="6" t="s">
        <v>429</v>
      </c>
      <c r="B122" s="10"/>
      <c r="C122" s="10"/>
    </row>
    <row r="123" spans="1:4" s="7" customFormat="1" ht="24" x14ac:dyDescent="0.55000000000000004">
      <c r="A123" s="6" t="s">
        <v>428</v>
      </c>
      <c r="B123" s="10"/>
      <c r="C123" s="10"/>
    </row>
    <row r="124" spans="1:4" s="7" customFormat="1" ht="24" x14ac:dyDescent="0.55000000000000004">
      <c r="A124" s="6"/>
      <c r="B124" s="10"/>
      <c r="C124" s="10"/>
    </row>
    <row r="125" spans="1:4" s="7" customFormat="1" ht="21.75" customHeight="1" x14ac:dyDescent="0.55000000000000004">
      <c r="A125" s="37" t="s">
        <v>62</v>
      </c>
      <c r="B125" s="10"/>
      <c r="C125" s="10"/>
    </row>
    <row r="126" spans="1:4" s="7" customFormat="1" ht="24" x14ac:dyDescent="0.55000000000000004">
      <c r="A126" s="47" t="s">
        <v>42</v>
      </c>
      <c r="B126" s="20" t="s">
        <v>43</v>
      </c>
      <c r="C126" s="20" t="s">
        <v>44</v>
      </c>
    </row>
    <row r="127" spans="1:4" s="7" customFormat="1" ht="24" x14ac:dyDescent="0.55000000000000004">
      <c r="A127" s="21" t="s">
        <v>63</v>
      </c>
      <c r="B127" s="38"/>
      <c r="C127" s="38"/>
      <c r="D127" s="39"/>
    </row>
    <row r="128" spans="1:4" s="7" customFormat="1" ht="24" x14ac:dyDescent="0.55000000000000004">
      <c r="A128" s="24" t="s">
        <v>361</v>
      </c>
      <c r="B128" s="25">
        <v>1</v>
      </c>
      <c r="C128" s="26">
        <f>B128*100/160</f>
        <v>0.625</v>
      </c>
      <c r="D128" s="40"/>
    </row>
    <row r="129" spans="1:4" s="7" customFormat="1" ht="24" x14ac:dyDescent="0.55000000000000004">
      <c r="A129" s="24" t="s">
        <v>362</v>
      </c>
      <c r="B129" s="25">
        <v>3</v>
      </c>
      <c r="C129" s="26">
        <f t="shared" ref="C129:C137" si="6">B129*100/160</f>
        <v>1.875</v>
      </c>
      <c r="D129" s="40"/>
    </row>
    <row r="130" spans="1:4" s="7" customFormat="1" ht="24" x14ac:dyDescent="0.55000000000000004">
      <c r="A130" s="24" t="s">
        <v>363</v>
      </c>
      <c r="B130" s="25">
        <v>2</v>
      </c>
      <c r="C130" s="26">
        <f t="shared" si="6"/>
        <v>1.25</v>
      </c>
      <c r="D130" s="40"/>
    </row>
    <row r="131" spans="1:4" s="7" customFormat="1" ht="24" x14ac:dyDescent="0.55000000000000004">
      <c r="A131" s="24" t="s">
        <v>364</v>
      </c>
      <c r="B131" s="25">
        <v>1</v>
      </c>
      <c r="C131" s="26">
        <f t="shared" si="6"/>
        <v>0.625</v>
      </c>
      <c r="D131" s="40"/>
    </row>
    <row r="132" spans="1:4" s="7" customFormat="1" ht="24" x14ac:dyDescent="0.55000000000000004">
      <c r="A132" s="24" t="s">
        <v>365</v>
      </c>
      <c r="B132" s="25">
        <v>1</v>
      </c>
      <c r="C132" s="26">
        <f t="shared" si="6"/>
        <v>0.625</v>
      </c>
      <c r="D132" s="40"/>
    </row>
    <row r="133" spans="1:4" s="7" customFormat="1" ht="24" x14ac:dyDescent="0.55000000000000004">
      <c r="A133" s="24" t="s">
        <v>366</v>
      </c>
      <c r="B133" s="25">
        <v>2</v>
      </c>
      <c r="C133" s="26">
        <f t="shared" si="6"/>
        <v>1.25</v>
      </c>
      <c r="D133" s="40"/>
    </row>
    <row r="134" spans="1:4" s="7" customFormat="1" ht="24" x14ac:dyDescent="0.55000000000000004">
      <c r="A134" s="24" t="s">
        <v>367</v>
      </c>
      <c r="B134" s="25">
        <v>1</v>
      </c>
      <c r="C134" s="26">
        <f t="shared" si="6"/>
        <v>0.625</v>
      </c>
      <c r="D134" s="40"/>
    </row>
    <row r="135" spans="1:4" s="7" customFormat="1" ht="24" x14ac:dyDescent="0.55000000000000004">
      <c r="A135" s="24" t="s">
        <v>368</v>
      </c>
      <c r="B135" s="25">
        <v>58</v>
      </c>
      <c r="C135" s="26">
        <f t="shared" si="6"/>
        <v>36.25</v>
      </c>
      <c r="D135" s="40"/>
    </row>
    <row r="136" spans="1:4" s="7" customFormat="1" ht="24" x14ac:dyDescent="0.55000000000000004">
      <c r="A136" s="24" t="s">
        <v>369</v>
      </c>
      <c r="B136" s="25">
        <v>1</v>
      </c>
      <c r="C136" s="26">
        <f t="shared" si="6"/>
        <v>0.625</v>
      </c>
      <c r="D136" s="40"/>
    </row>
    <row r="137" spans="1:4" s="7" customFormat="1" ht="24" x14ac:dyDescent="0.55000000000000004">
      <c r="A137" s="27" t="s">
        <v>370</v>
      </c>
      <c r="B137" s="28">
        <v>1</v>
      </c>
      <c r="C137" s="29">
        <f t="shared" si="6"/>
        <v>0.625</v>
      </c>
      <c r="D137" s="40"/>
    </row>
    <row r="138" spans="1:4" s="7" customFormat="1" ht="24" x14ac:dyDescent="0.55000000000000004">
      <c r="A138" s="24" t="s">
        <v>423</v>
      </c>
      <c r="B138" s="25"/>
      <c r="C138" s="26"/>
      <c r="D138" s="40"/>
    </row>
    <row r="139" spans="1:4" s="7" customFormat="1" ht="24" x14ac:dyDescent="0.55000000000000004">
      <c r="A139" s="24" t="s">
        <v>368</v>
      </c>
      <c r="B139" s="25">
        <v>10</v>
      </c>
      <c r="C139" s="26">
        <f>B139*100/160</f>
        <v>6.25</v>
      </c>
      <c r="D139" s="40"/>
    </row>
    <row r="140" spans="1:4" s="7" customFormat="1" ht="24" x14ac:dyDescent="0.55000000000000004">
      <c r="A140" s="24" t="s">
        <v>364</v>
      </c>
      <c r="B140" s="25">
        <v>1</v>
      </c>
      <c r="C140" s="26">
        <f t="shared" ref="C140:C148" si="7">B140*100/160</f>
        <v>0.625</v>
      </c>
      <c r="D140" s="40"/>
    </row>
    <row r="141" spans="1:4" s="7" customFormat="1" ht="24" x14ac:dyDescent="0.55000000000000004">
      <c r="A141" s="24" t="s">
        <v>371</v>
      </c>
      <c r="B141" s="25">
        <v>1</v>
      </c>
      <c r="C141" s="26">
        <f t="shared" si="7"/>
        <v>0.625</v>
      </c>
      <c r="D141" s="40"/>
    </row>
    <row r="142" spans="1:4" s="7" customFormat="1" ht="24" x14ac:dyDescent="0.55000000000000004">
      <c r="A142" s="24" t="s">
        <v>372</v>
      </c>
      <c r="B142" s="25">
        <v>1</v>
      </c>
      <c r="C142" s="26">
        <f t="shared" si="7"/>
        <v>0.625</v>
      </c>
      <c r="D142" s="40"/>
    </row>
    <row r="143" spans="1:4" s="7" customFormat="1" ht="24" x14ac:dyDescent="0.55000000000000004">
      <c r="A143" s="24" t="s">
        <v>373</v>
      </c>
      <c r="B143" s="25">
        <v>3</v>
      </c>
      <c r="C143" s="26">
        <f t="shared" si="7"/>
        <v>1.875</v>
      </c>
      <c r="D143" s="40"/>
    </row>
    <row r="144" spans="1:4" s="7" customFormat="1" ht="24" x14ac:dyDescent="0.55000000000000004">
      <c r="A144" s="24" t="s">
        <v>366</v>
      </c>
      <c r="B144" s="25">
        <v>1</v>
      </c>
      <c r="C144" s="26">
        <f t="shared" si="7"/>
        <v>0.625</v>
      </c>
      <c r="D144" s="40"/>
    </row>
    <row r="145" spans="1:4" s="7" customFormat="1" ht="24" x14ac:dyDescent="0.55000000000000004">
      <c r="A145" s="24" t="s">
        <v>363</v>
      </c>
      <c r="B145" s="25">
        <v>2</v>
      </c>
      <c r="C145" s="26">
        <f t="shared" si="7"/>
        <v>1.25</v>
      </c>
      <c r="D145" s="40"/>
    </row>
    <row r="146" spans="1:4" s="7" customFormat="1" ht="24" x14ac:dyDescent="0.55000000000000004">
      <c r="A146" s="24" t="s">
        <v>374</v>
      </c>
      <c r="B146" s="25">
        <v>1</v>
      </c>
      <c r="C146" s="26">
        <f t="shared" si="7"/>
        <v>0.625</v>
      </c>
      <c r="D146" s="40"/>
    </row>
    <row r="147" spans="1:4" s="7" customFormat="1" ht="24" x14ac:dyDescent="0.55000000000000004">
      <c r="A147" s="24" t="s">
        <v>375</v>
      </c>
      <c r="B147" s="25">
        <v>1</v>
      </c>
      <c r="C147" s="26">
        <f t="shared" si="7"/>
        <v>0.625</v>
      </c>
      <c r="D147" s="40"/>
    </row>
    <row r="148" spans="1:4" s="7" customFormat="1" ht="24" x14ac:dyDescent="0.55000000000000004">
      <c r="A148" s="27" t="s">
        <v>376</v>
      </c>
      <c r="B148" s="28">
        <v>1</v>
      </c>
      <c r="C148" s="29">
        <f t="shared" si="7"/>
        <v>0.625</v>
      </c>
      <c r="D148" s="40"/>
    </row>
    <row r="149" spans="1:4" s="7" customFormat="1" ht="24" x14ac:dyDescent="0.55000000000000004">
      <c r="A149" s="45"/>
      <c r="B149" s="190"/>
      <c r="C149" s="191"/>
      <c r="D149" s="40"/>
    </row>
    <row r="150" spans="1:4" s="7" customFormat="1" ht="24" x14ac:dyDescent="0.55000000000000004">
      <c r="A150" s="45"/>
      <c r="B150" s="190"/>
      <c r="C150" s="191"/>
      <c r="D150" s="40"/>
    </row>
    <row r="151" spans="1:4" s="7" customFormat="1" ht="24" x14ac:dyDescent="0.55000000000000004">
      <c r="A151" s="45"/>
      <c r="B151" s="190"/>
      <c r="C151" s="191"/>
      <c r="D151" s="40"/>
    </row>
    <row r="152" spans="1:4" s="7" customFormat="1" ht="24" x14ac:dyDescent="0.55000000000000004">
      <c r="A152" s="45"/>
      <c r="B152" s="190"/>
      <c r="C152" s="191"/>
      <c r="D152" s="40"/>
    </row>
    <row r="153" spans="1:4" s="7" customFormat="1" ht="24" x14ac:dyDescent="0.55000000000000004">
      <c r="A153" s="45"/>
      <c r="B153" s="190"/>
      <c r="C153" s="191"/>
      <c r="D153" s="40"/>
    </row>
    <row r="154" spans="1:4" s="7" customFormat="1" ht="24" x14ac:dyDescent="0.55000000000000004">
      <c r="A154" s="45"/>
      <c r="B154" s="190"/>
      <c r="C154" s="191"/>
      <c r="D154" s="40"/>
    </row>
    <row r="155" spans="1:4" s="7" customFormat="1" ht="24" x14ac:dyDescent="0.55000000000000004">
      <c r="A155" s="21" t="s">
        <v>48</v>
      </c>
      <c r="B155" s="22"/>
      <c r="C155" s="23"/>
      <c r="D155" s="40"/>
    </row>
    <row r="156" spans="1:4" s="7" customFormat="1" ht="24" x14ac:dyDescent="0.55000000000000004">
      <c r="A156" s="24" t="s">
        <v>139</v>
      </c>
      <c r="B156" s="25">
        <v>43</v>
      </c>
      <c r="C156" s="26">
        <f>B156*100/160</f>
        <v>26.875</v>
      </c>
      <c r="D156" s="40"/>
    </row>
    <row r="157" spans="1:4" s="7" customFormat="1" ht="24" x14ac:dyDescent="0.55000000000000004">
      <c r="A157" s="24" t="s">
        <v>377</v>
      </c>
      <c r="B157" s="25">
        <v>5</v>
      </c>
      <c r="C157" s="26">
        <f t="shared" ref="C157:C170" si="8">B157*100/160</f>
        <v>3.125</v>
      </c>
      <c r="D157" s="40"/>
    </row>
    <row r="158" spans="1:4" s="7" customFormat="1" ht="24" x14ac:dyDescent="0.55000000000000004">
      <c r="A158" s="24" t="s">
        <v>378</v>
      </c>
      <c r="B158" s="25">
        <v>4</v>
      </c>
      <c r="C158" s="26">
        <f t="shared" si="8"/>
        <v>2.5</v>
      </c>
      <c r="D158" s="40"/>
    </row>
    <row r="159" spans="1:4" s="7" customFormat="1" ht="24" x14ac:dyDescent="0.55000000000000004">
      <c r="A159" s="24" t="s">
        <v>379</v>
      </c>
      <c r="B159" s="25">
        <v>2</v>
      </c>
      <c r="C159" s="26">
        <f t="shared" si="8"/>
        <v>1.25</v>
      </c>
      <c r="D159" s="40"/>
    </row>
    <row r="160" spans="1:4" s="7" customFormat="1" ht="24" x14ac:dyDescent="0.55000000000000004">
      <c r="A160" s="24" t="s">
        <v>138</v>
      </c>
      <c r="B160" s="25">
        <v>1</v>
      </c>
      <c r="C160" s="26">
        <f t="shared" si="8"/>
        <v>0.625</v>
      </c>
      <c r="D160" s="40"/>
    </row>
    <row r="161" spans="1:4" s="7" customFormat="1" ht="24" x14ac:dyDescent="0.55000000000000004">
      <c r="A161" s="24" t="s">
        <v>380</v>
      </c>
      <c r="B161" s="25">
        <v>1</v>
      </c>
      <c r="C161" s="26">
        <f t="shared" si="8"/>
        <v>0.625</v>
      </c>
      <c r="D161" s="40"/>
    </row>
    <row r="162" spans="1:4" s="7" customFormat="1" ht="24" x14ac:dyDescent="0.55000000000000004">
      <c r="A162" s="24" t="s">
        <v>381</v>
      </c>
      <c r="B162" s="25">
        <v>1</v>
      </c>
      <c r="C162" s="26">
        <f t="shared" si="8"/>
        <v>0.625</v>
      </c>
      <c r="D162" s="40"/>
    </row>
    <row r="163" spans="1:4" s="7" customFormat="1" ht="24" x14ac:dyDescent="0.55000000000000004">
      <c r="A163" s="24" t="s">
        <v>382</v>
      </c>
      <c r="B163" s="25">
        <v>1</v>
      </c>
      <c r="C163" s="26">
        <f t="shared" si="8"/>
        <v>0.625</v>
      </c>
      <c r="D163" s="40"/>
    </row>
    <row r="164" spans="1:4" s="7" customFormat="1" ht="24" x14ac:dyDescent="0.55000000000000004">
      <c r="A164" s="24" t="s">
        <v>109</v>
      </c>
      <c r="B164" s="25">
        <v>2</v>
      </c>
      <c r="C164" s="26">
        <f t="shared" si="8"/>
        <v>1.25</v>
      </c>
      <c r="D164" s="40"/>
    </row>
    <row r="165" spans="1:4" s="7" customFormat="1" ht="24" x14ac:dyDescent="0.55000000000000004">
      <c r="A165" s="24" t="s">
        <v>120</v>
      </c>
      <c r="B165" s="25">
        <v>1</v>
      </c>
      <c r="C165" s="26">
        <f t="shared" si="8"/>
        <v>0.625</v>
      </c>
      <c r="D165" s="40"/>
    </row>
    <row r="166" spans="1:4" s="7" customFormat="1" ht="24" x14ac:dyDescent="0.55000000000000004">
      <c r="A166" s="24" t="s">
        <v>110</v>
      </c>
      <c r="B166" s="25">
        <v>1</v>
      </c>
      <c r="C166" s="26">
        <f t="shared" si="8"/>
        <v>0.625</v>
      </c>
      <c r="D166" s="40"/>
    </row>
    <row r="167" spans="1:4" s="7" customFormat="1" ht="24" x14ac:dyDescent="0.55000000000000004">
      <c r="A167" s="24" t="s">
        <v>383</v>
      </c>
      <c r="B167" s="25">
        <v>2</v>
      </c>
      <c r="C167" s="26">
        <f t="shared" si="8"/>
        <v>1.25</v>
      </c>
      <c r="D167" s="40"/>
    </row>
    <row r="168" spans="1:4" s="7" customFormat="1" ht="24" x14ac:dyDescent="0.55000000000000004">
      <c r="A168" s="24" t="s">
        <v>384</v>
      </c>
      <c r="B168" s="25">
        <v>1</v>
      </c>
      <c r="C168" s="26">
        <f t="shared" si="8"/>
        <v>0.625</v>
      </c>
      <c r="D168" s="40"/>
    </row>
    <row r="169" spans="1:4" s="7" customFormat="1" ht="24" x14ac:dyDescent="0.55000000000000004">
      <c r="A169" s="24" t="s">
        <v>385</v>
      </c>
      <c r="B169" s="25">
        <v>1</v>
      </c>
      <c r="C169" s="26">
        <f t="shared" si="8"/>
        <v>0.625</v>
      </c>
      <c r="D169" s="40"/>
    </row>
    <row r="170" spans="1:4" s="7" customFormat="1" ht="24" x14ac:dyDescent="0.55000000000000004">
      <c r="A170" s="24" t="s">
        <v>386</v>
      </c>
      <c r="B170" s="25">
        <v>1</v>
      </c>
      <c r="C170" s="26">
        <f t="shared" si="8"/>
        <v>0.625</v>
      </c>
      <c r="D170" s="40"/>
    </row>
    <row r="171" spans="1:4" s="7" customFormat="1" ht="24" x14ac:dyDescent="0.55000000000000004">
      <c r="A171" s="47" t="s">
        <v>49</v>
      </c>
      <c r="B171" s="20">
        <f>SUM(B128:B170)</f>
        <v>160</v>
      </c>
      <c r="C171" s="33">
        <f>B171*100/160</f>
        <v>100</v>
      </c>
    </row>
    <row r="172" spans="1:4" s="7" customFormat="1" ht="24" x14ac:dyDescent="0.55000000000000004">
      <c r="A172" s="126"/>
      <c r="B172" s="35"/>
      <c r="C172" s="36"/>
    </row>
    <row r="173" spans="1:4" s="110" customFormat="1" ht="23.25" x14ac:dyDescent="0.55000000000000004">
      <c r="A173" s="158" t="s">
        <v>387</v>
      </c>
      <c r="B173" s="109"/>
      <c r="C173" s="109"/>
    </row>
    <row r="174" spans="1:4" s="110" customFormat="1" ht="23.25" x14ac:dyDescent="0.55000000000000004">
      <c r="A174" s="159" t="s">
        <v>430</v>
      </c>
      <c r="B174" s="160"/>
      <c r="C174" s="161"/>
    </row>
    <row r="175" spans="1:4" s="110" customFormat="1" ht="23.25" x14ac:dyDescent="0.55000000000000004">
      <c r="A175" s="162" t="s">
        <v>431</v>
      </c>
      <c r="B175" s="163"/>
      <c r="C175" s="164"/>
      <c r="D175" s="165"/>
    </row>
    <row r="176" spans="1:4" s="110" customFormat="1" ht="23.25" x14ac:dyDescent="0.55000000000000004">
      <c r="A176" s="162" t="s">
        <v>432</v>
      </c>
      <c r="B176" s="163"/>
      <c r="C176" s="164"/>
      <c r="D176" s="165"/>
    </row>
    <row r="177" spans="1:4" s="110" customFormat="1" ht="23.25" x14ac:dyDescent="0.55000000000000004">
      <c r="A177" s="158" t="s">
        <v>433</v>
      </c>
      <c r="B177" s="109"/>
      <c r="C177" s="109"/>
    </row>
    <row r="178" spans="1:4" s="110" customFormat="1" ht="23.25" x14ac:dyDescent="0.55000000000000004">
      <c r="A178" s="158"/>
      <c r="B178" s="109"/>
      <c r="C178" s="109"/>
    </row>
    <row r="179" spans="1:4" s="110" customFormat="1" ht="23.25" x14ac:dyDescent="0.55000000000000004">
      <c r="A179" s="158"/>
      <c r="B179" s="109"/>
      <c r="C179" s="109"/>
    </row>
    <row r="180" spans="1:4" s="110" customFormat="1" ht="23.25" x14ac:dyDescent="0.55000000000000004">
      <c r="A180" s="158"/>
      <c r="B180" s="109"/>
      <c r="C180" s="109"/>
    </row>
    <row r="181" spans="1:4" s="110" customFormat="1" ht="23.25" x14ac:dyDescent="0.55000000000000004">
      <c r="A181" s="158"/>
      <c r="B181" s="109"/>
      <c r="C181" s="109"/>
    </row>
    <row r="182" spans="1:4" s="110" customFormat="1" ht="23.25" x14ac:dyDescent="0.55000000000000004">
      <c r="A182" s="158"/>
      <c r="B182" s="109"/>
      <c r="C182" s="109"/>
    </row>
    <row r="183" spans="1:4" s="110" customFormat="1" ht="23.25" x14ac:dyDescent="0.55000000000000004">
      <c r="A183" s="158"/>
      <c r="B183" s="109"/>
      <c r="C183" s="109"/>
    </row>
    <row r="184" spans="1:4" s="110" customFormat="1" ht="23.25" x14ac:dyDescent="0.55000000000000004">
      <c r="A184" s="158"/>
      <c r="B184" s="109"/>
      <c r="C184" s="109"/>
    </row>
    <row r="185" spans="1:4" s="50" customFormat="1" ht="24" x14ac:dyDescent="0.55000000000000004">
      <c r="A185" s="37" t="s">
        <v>64</v>
      </c>
      <c r="B185" s="48"/>
      <c r="C185" s="48"/>
      <c r="D185" s="49"/>
    </row>
    <row r="186" spans="1:4" s="14" customFormat="1" x14ac:dyDescent="0.5">
      <c r="A186" s="204" t="s">
        <v>65</v>
      </c>
      <c r="B186" s="206" t="s">
        <v>388</v>
      </c>
      <c r="C186" s="207"/>
      <c r="D186" s="208"/>
    </row>
    <row r="187" spans="1:4" s="14" customFormat="1" ht="56.25" x14ac:dyDescent="0.5">
      <c r="A187" s="205"/>
      <c r="B187" s="51" t="s">
        <v>66</v>
      </c>
      <c r="C187" s="52" t="s">
        <v>67</v>
      </c>
      <c r="D187" s="52" t="s">
        <v>68</v>
      </c>
    </row>
    <row r="188" spans="1:4" s="14" customFormat="1" x14ac:dyDescent="0.5">
      <c r="A188" s="53" t="s">
        <v>69</v>
      </c>
      <c r="B188" s="54">
        <f>'EPE (Elementary 2)'!I73</f>
        <v>4.71830985915493</v>
      </c>
      <c r="C188" s="54">
        <f>'EPE (Elementary 2)'!I74</f>
        <v>0.50860479113430423</v>
      </c>
      <c r="D188" s="55" t="str">
        <f>IF(B188&gt;4.5,"มากที่สุด",IF(B188&gt;3.5,"มาก",IF(B188&gt;2.5,"ปานกลาง",IF(B188&gt;1.5,"น้อย",IF(B188&lt;=1.5,"น้อยที่สุด")))))</f>
        <v>มากที่สุด</v>
      </c>
    </row>
    <row r="189" spans="1:4" s="14" customFormat="1" x14ac:dyDescent="0.5">
      <c r="A189" s="53" t="s">
        <v>70</v>
      </c>
      <c r="B189" s="54">
        <f>'EPE (Elementary 2)'!J73</f>
        <v>4.746478873239437</v>
      </c>
      <c r="C189" s="54">
        <f>'EPE (Elementary 2)'!J74</f>
        <v>0.46628015090836206</v>
      </c>
      <c r="D189" s="55" t="str">
        <f t="shared" ref="D189:D198" si="9">IF(B189&gt;4.5,"มากที่สุด",IF(B189&gt;3.5,"มาก",IF(B189&gt;2.5,"ปานกลาง",IF(B189&gt;1.5,"น้อย",IF(B189&lt;=1.5,"น้อยที่สุด")))))</f>
        <v>มากที่สุด</v>
      </c>
    </row>
    <row r="190" spans="1:4" s="14" customFormat="1" x14ac:dyDescent="0.5">
      <c r="A190" s="53" t="s">
        <v>71</v>
      </c>
      <c r="B190" s="54">
        <f>'EPE (Elementary 2)'!K73</f>
        <v>4.746478873239437</v>
      </c>
      <c r="C190" s="54">
        <f>'EPE (Elementary 2)'!K74</f>
        <v>0.52321621467624568</v>
      </c>
      <c r="D190" s="55" t="str">
        <f t="shared" si="9"/>
        <v>มากที่สุด</v>
      </c>
    </row>
    <row r="191" spans="1:4" s="14" customFormat="1" x14ac:dyDescent="0.5">
      <c r="A191" s="53" t="s">
        <v>72</v>
      </c>
      <c r="B191" s="54">
        <f>'EPE (Elementary 2)'!L73</f>
        <v>4.732394366197183</v>
      </c>
      <c r="C191" s="54">
        <f>'EPE (Elementary 2)'!L74</f>
        <v>0.52962241343558158</v>
      </c>
      <c r="D191" s="55" t="str">
        <f t="shared" si="9"/>
        <v>มากที่สุด</v>
      </c>
    </row>
    <row r="192" spans="1:4" s="14" customFormat="1" x14ac:dyDescent="0.5">
      <c r="A192" s="53" t="s">
        <v>73</v>
      </c>
      <c r="B192" s="54">
        <f>'EPE (Elementary 2)'!M73</f>
        <v>4.6338028169014081</v>
      </c>
      <c r="C192" s="54">
        <f>'EPE (Elementary 2)'!M74</f>
        <v>0.58717362213171542</v>
      </c>
      <c r="D192" s="55" t="str">
        <f t="shared" si="9"/>
        <v>มากที่สุด</v>
      </c>
    </row>
    <row r="193" spans="1:4" s="14" customFormat="1" x14ac:dyDescent="0.5">
      <c r="A193" s="53" t="s">
        <v>74</v>
      </c>
      <c r="B193" s="54">
        <f>'EPE (Elementary 2)'!N73</f>
        <v>4.676056338028169</v>
      </c>
      <c r="C193" s="54">
        <f>'EPE (Elementary 2)'!N74</f>
        <v>0.57591685352847444</v>
      </c>
      <c r="D193" s="55" t="str">
        <f t="shared" si="9"/>
        <v>มากที่สุด</v>
      </c>
    </row>
    <row r="194" spans="1:4" s="14" customFormat="1" x14ac:dyDescent="0.5">
      <c r="A194" s="53" t="s">
        <v>75</v>
      </c>
      <c r="B194" s="54">
        <f>'EPE (Elementary 2)'!O73</f>
        <v>4.7714285714285714</v>
      </c>
      <c r="C194" s="54">
        <f>'EPE (Elementary 2)'!O74</f>
        <v>0.45265655765013896</v>
      </c>
      <c r="D194" s="55" t="str">
        <f t="shared" si="9"/>
        <v>มากที่สุด</v>
      </c>
    </row>
    <row r="195" spans="1:4" s="14" customFormat="1" x14ac:dyDescent="0.5">
      <c r="A195" s="53" t="s">
        <v>76</v>
      </c>
      <c r="B195" s="54">
        <f>'EPE (Elementary 2)'!P73</f>
        <v>4.732394366197183</v>
      </c>
      <c r="C195" s="54">
        <f>'EPE (Elementary 2)'!P74</f>
        <v>0.50232547887681656</v>
      </c>
      <c r="D195" s="55" t="str">
        <f t="shared" si="9"/>
        <v>มากที่สุด</v>
      </c>
    </row>
    <row r="196" spans="1:4" s="14" customFormat="1" x14ac:dyDescent="0.5">
      <c r="A196" s="53" t="s">
        <v>77</v>
      </c>
      <c r="B196" s="54">
        <f>'EPE (Elementary 2)'!Q73</f>
        <v>4.8142857142857141</v>
      </c>
      <c r="C196" s="54">
        <f>'EPE (Elementary 2)'!Q74</f>
        <v>0.45647272310487047</v>
      </c>
      <c r="D196" s="55" t="str">
        <f t="shared" si="9"/>
        <v>มากที่สุด</v>
      </c>
    </row>
    <row r="197" spans="1:4" s="14" customFormat="1" x14ac:dyDescent="0.5">
      <c r="A197" s="53" t="s">
        <v>78</v>
      </c>
      <c r="B197" s="54">
        <f>'EPE (Elementary 2)'!T73</f>
        <v>4.394366197183099</v>
      </c>
      <c r="C197" s="54">
        <f>'EPE (Elementary 2)'!T74</f>
        <v>0.54330426822495348</v>
      </c>
      <c r="D197" s="55" t="str">
        <f t="shared" si="9"/>
        <v>มาก</v>
      </c>
    </row>
    <row r="198" spans="1:4" s="14" customFormat="1" ht="22.5" thickBot="1" x14ac:dyDescent="0.55000000000000004">
      <c r="A198" s="56" t="s">
        <v>79</v>
      </c>
      <c r="B198" s="57">
        <f>AVERAGE(B188:B197)</f>
        <v>4.6965995975855126</v>
      </c>
      <c r="C198" s="57">
        <f>AVERAGE(C188:C197)</f>
        <v>0.51455730736714633</v>
      </c>
      <c r="D198" s="58" t="str">
        <f t="shared" si="9"/>
        <v>มากที่สุด</v>
      </c>
    </row>
    <row r="199" spans="1:4" ht="16.5" customHeight="1" thickTop="1" x14ac:dyDescent="0.5">
      <c r="A199" s="59"/>
      <c r="B199" s="60"/>
      <c r="C199" s="60"/>
      <c r="D199" s="61"/>
    </row>
    <row r="200" spans="1:4" s="110" customFormat="1" ht="23.25" x14ac:dyDescent="0.55000000000000004">
      <c r="A200" s="175" t="s">
        <v>147</v>
      </c>
      <c r="B200" s="176"/>
      <c r="C200" s="176"/>
      <c r="D200" s="177"/>
    </row>
    <row r="201" spans="1:4" s="110" customFormat="1" ht="23.25" x14ac:dyDescent="0.55000000000000004">
      <c r="A201" s="175" t="s">
        <v>418</v>
      </c>
      <c r="B201" s="176"/>
      <c r="C201" s="176"/>
      <c r="D201" s="177"/>
    </row>
    <row r="202" spans="1:4" s="110" customFormat="1" ht="23.25" x14ac:dyDescent="0.55000000000000004">
      <c r="A202" s="175" t="s">
        <v>419</v>
      </c>
      <c r="B202" s="176"/>
      <c r="C202" s="176"/>
      <c r="D202" s="177"/>
    </row>
    <row r="203" spans="1:4" s="110" customFormat="1" ht="23.25" x14ac:dyDescent="0.55000000000000004">
      <c r="A203" s="175" t="s">
        <v>420</v>
      </c>
      <c r="B203" s="176"/>
      <c r="C203" s="176"/>
      <c r="D203" s="177"/>
    </row>
    <row r="204" spans="1:4" s="110" customFormat="1" ht="23.25" x14ac:dyDescent="0.55000000000000004">
      <c r="A204" s="175" t="s">
        <v>437</v>
      </c>
      <c r="B204" s="176"/>
      <c r="C204" s="176"/>
      <c r="D204" s="177"/>
    </row>
    <row r="205" spans="1:4" s="110" customFormat="1" ht="23.25" x14ac:dyDescent="0.55000000000000004">
      <c r="A205" s="175" t="s">
        <v>421</v>
      </c>
      <c r="B205" s="176"/>
      <c r="C205" s="176"/>
      <c r="D205" s="177"/>
    </row>
    <row r="206" spans="1:4" s="110" customFormat="1" ht="23.25" x14ac:dyDescent="0.55000000000000004">
      <c r="A206" s="175"/>
      <c r="B206" s="176"/>
      <c r="C206" s="176"/>
      <c r="D206" s="177"/>
    </row>
    <row r="207" spans="1:4" s="110" customFormat="1" ht="23.25" x14ac:dyDescent="0.55000000000000004">
      <c r="A207" s="175"/>
      <c r="B207" s="176"/>
      <c r="C207" s="176"/>
      <c r="D207" s="177"/>
    </row>
    <row r="208" spans="1:4" s="110" customFormat="1" ht="23.25" x14ac:dyDescent="0.55000000000000004">
      <c r="A208" s="175"/>
      <c r="B208" s="176"/>
      <c r="C208" s="176"/>
      <c r="D208" s="177"/>
    </row>
    <row r="209" spans="1:7" s="110" customFormat="1" ht="23.25" x14ac:dyDescent="0.55000000000000004">
      <c r="A209" s="175"/>
      <c r="B209" s="176"/>
      <c r="C209" s="176"/>
      <c r="D209" s="177"/>
    </row>
    <row r="210" spans="1:7" s="110" customFormat="1" ht="23.25" x14ac:dyDescent="0.55000000000000004">
      <c r="A210" s="175"/>
      <c r="B210" s="176"/>
      <c r="C210" s="176"/>
      <c r="D210" s="177"/>
    </row>
    <row r="211" spans="1:7" s="110" customFormat="1" ht="23.25" x14ac:dyDescent="0.55000000000000004">
      <c r="A211" s="175"/>
      <c r="B211" s="176"/>
      <c r="C211" s="176"/>
      <c r="D211" s="177"/>
    </row>
    <row r="212" spans="1:7" s="110" customFormat="1" ht="23.25" x14ac:dyDescent="0.55000000000000004">
      <c r="A212" s="175"/>
      <c r="B212" s="176"/>
      <c r="C212" s="176"/>
      <c r="D212" s="177"/>
    </row>
    <row r="213" spans="1:7" s="110" customFormat="1" ht="23.25" x14ac:dyDescent="0.55000000000000004">
      <c r="A213" s="175"/>
      <c r="B213" s="176"/>
      <c r="C213" s="176"/>
      <c r="D213" s="177"/>
    </row>
    <row r="214" spans="1:7" s="110" customFormat="1" ht="23.25" x14ac:dyDescent="0.55000000000000004">
      <c r="A214" s="175"/>
      <c r="B214" s="176"/>
      <c r="C214" s="176"/>
      <c r="D214" s="177"/>
    </row>
    <row r="215" spans="1:7" s="11" customFormat="1" ht="24" x14ac:dyDescent="0.55000000000000004">
      <c r="A215" s="11" t="s">
        <v>80</v>
      </c>
      <c r="E215" s="66"/>
      <c r="F215" s="66"/>
      <c r="G215" s="66"/>
    </row>
    <row r="216" spans="1:7" s="11" customFormat="1" ht="24" x14ac:dyDescent="0.55000000000000004">
      <c r="A216" s="11" t="s">
        <v>389</v>
      </c>
      <c r="E216" s="66"/>
      <c r="F216" s="66"/>
      <c r="G216" s="66"/>
    </row>
    <row r="217" spans="1:7" s="11" customFormat="1" ht="25.5" customHeight="1" x14ac:dyDescent="0.55000000000000004">
      <c r="A217" s="209" t="s">
        <v>42</v>
      </c>
      <c r="B217" s="211"/>
      <c r="C217" s="213" t="s">
        <v>81</v>
      </c>
      <c r="D217" s="67" t="s">
        <v>82</v>
      </c>
      <c r="E217" s="66"/>
      <c r="F217" s="68"/>
      <c r="G217" s="66"/>
    </row>
    <row r="218" spans="1:7" s="11" customFormat="1" ht="25.5" customHeight="1" x14ac:dyDescent="0.55000000000000004">
      <c r="A218" s="210"/>
      <c r="B218" s="212"/>
      <c r="C218" s="214"/>
      <c r="D218" s="69" t="s">
        <v>83</v>
      </c>
      <c r="E218" s="66"/>
      <c r="F218" s="66"/>
      <c r="G218" s="66"/>
    </row>
    <row r="219" spans="1:7" s="7" customFormat="1" ht="24" x14ac:dyDescent="0.55000000000000004">
      <c r="A219" s="70" t="s">
        <v>84</v>
      </c>
      <c r="B219" s="71"/>
      <c r="C219" s="71"/>
      <c r="D219" s="41"/>
      <c r="E219" s="10"/>
      <c r="F219" s="10"/>
      <c r="G219" s="10"/>
    </row>
    <row r="220" spans="1:7" s="7" customFormat="1" ht="25.5" customHeight="1" x14ac:dyDescent="0.55000000000000004">
      <c r="A220" s="72" t="s">
        <v>85</v>
      </c>
      <c r="B220" s="73">
        <f>'EPE (Elementary 2)'!R73</f>
        <v>3.4507042253521125</v>
      </c>
      <c r="C220" s="73">
        <f>'EPE (Elementary 2)'!R74</f>
        <v>1.1232339175986965</v>
      </c>
      <c r="D220" s="74" t="str">
        <f>IF(B220&gt;4.5,"มากที่สุด",IF(B220&gt;3.5,"มาก",IF(B220&gt;2.5,"ปานกลาง",IF(B220&gt;1.5,"น้อย",IF(B220&lt;=1.5,"น้อยที่สุด")))))</f>
        <v>ปานกลาง</v>
      </c>
      <c r="E220" s="10"/>
      <c r="F220" s="10"/>
      <c r="G220" s="10"/>
    </row>
    <row r="221" spans="1:7" s="7" customFormat="1" ht="24.75" thickBot="1" x14ac:dyDescent="0.6">
      <c r="A221" s="75" t="s">
        <v>86</v>
      </c>
      <c r="B221" s="76">
        <f>AVERAGE(B220:B220)</f>
        <v>3.4507042253521125</v>
      </c>
      <c r="C221" s="76">
        <f>SUM(C220)</f>
        <v>1.1232339175986965</v>
      </c>
      <c r="D221" s="77" t="str">
        <f>IF(B221&gt;4.5,"มากที่สุด",IF(B221&gt;3.5,"มาก",IF(B221&gt;2.5,"ปานกลาง",IF(B221&gt;1.5,"น้อย",IF(B221&lt;=1.5,"น้อยที่สุด")))))</f>
        <v>ปานกลาง</v>
      </c>
      <c r="E221" s="10"/>
      <c r="F221" s="10"/>
      <c r="G221" s="10"/>
    </row>
    <row r="222" spans="1:7" s="7" customFormat="1" ht="24.75" thickTop="1" x14ac:dyDescent="0.55000000000000004">
      <c r="A222" s="78" t="s">
        <v>87</v>
      </c>
      <c r="B222" s="71"/>
      <c r="C222" s="71"/>
      <c r="D222" s="71"/>
      <c r="E222" s="10"/>
      <c r="F222" s="10"/>
      <c r="G222" s="10"/>
    </row>
    <row r="223" spans="1:7" s="7" customFormat="1" ht="25.5" customHeight="1" x14ac:dyDescent="0.55000000000000004">
      <c r="A223" s="72" t="s">
        <v>88</v>
      </c>
      <c r="B223" s="73">
        <f>'EPE (Elementary 2)'!S73</f>
        <v>4.323943661971831</v>
      </c>
      <c r="C223" s="73">
        <f>'EPE (Elementary 2)'!S74</f>
        <v>0.57591685352847721</v>
      </c>
      <c r="D223" s="79" t="str">
        <f>IF(B223&gt;4.5,"มากที่สุด",IF(B223&gt;3.5,"มาก",IF(B223&gt;2.5,"ปานกลาง",IF(B223&gt;1.5,"น้อย",IF(B223&lt;=1.5,"น้อยที่สุด")))))</f>
        <v>มาก</v>
      </c>
      <c r="E223" s="10"/>
      <c r="F223" s="10"/>
      <c r="G223" s="10"/>
    </row>
    <row r="224" spans="1:7" s="7" customFormat="1" ht="24.75" thickBot="1" x14ac:dyDescent="0.6">
      <c r="A224" s="75" t="s">
        <v>86</v>
      </c>
      <c r="B224" s="76">
        <f>AVERAGE(B223:B223)</f>
        <v>4.323943661971831</v>
      </c>
      <c r="C224" s="76">
        <f>SUM(C223)</f>
        <v>0.57591685352847721</v>
      </c>
      <c r="D224" s="80" t="str">
        <f>IF(B224&gt;4.5,"มากที่สุด",IF(B224&gt;3.5,"มาก",IF(B224&gt;2.5,"ปานกลาง",IF(B224&gt;1.5,"น้อย",IF(B224&lt;=1.5,"น้อยที่สุด")))))</f>
        <v>มาก</v>
      </c>
      <c r="E224" s="10"/>
      <c r="F224" s="10"/>
      <c r="G224" s="10"/>
    </row>
    <row r="225" spans="1:7" s="7" customFormat="1" ht="24.75" thickTop="1" x14ac:dyDescent="0.55000000000000004">
      <c r="A225" s="81"/>
      <c r="E225" s="10"/>
      <c r="F225" s="10"/>
      <c r="G225" s="10"/>
    </row>
    <row r="226" spans="1:7" s="7" customFormat="1" ht="24" x14ac:dyDescent="0.55000000000000004">
      <c r="A226" s="7" t="s">
        <v>146</v>
      </c>
    </row>
    <row r="227" spans="1:7" s="7" customFormat="1" ht="24" x14ac:dyDescent="0.55000000000000004">
      <c r="A227" s="7" t="s">
        <v>391</v>
      </c>
    </row>
    <row r="228" spans="1:7" s="7" customFormat="1" ht="24" x14ac:dyDescent="0.55000000000000004">
      <c r="A228" s="7" t="s">
        <v>390</v>
      </c>
    </row>
    <row r="229" spans="1:7" s="7" customFormat="1" ht="24" x14ac:dyDescent="0.55000000000000004"/>
    <row r="230" spans="1:7" s="50" customFormat="1" ht="24" x14ac:dyDescent="0.55000000000000004">
      <c r="A230" s="37" t="s">
        <v>392</v>
      </c>
      <c r="B230" s="48"/>
      <c r="C230" s="48"/>
      <c r="D230" s="49"/>
    </row>
    <row r="231" spans="1:7" s="14" customFormat="1" x14ac:dyDescent="0.5">
      <c r="A231" s="204" t="s">
        <v>65</v>
      </c>
      <c r="B231" s="206" t="s">
        <v>393</v>
      </c>
      <c r="C231" s="207"/>
      <c r="D231" s="208"/>
    </row>
    <row r="232" spans="1:7" s="14" customFormat="1" ht="56.25" x14ac:dyDescent="0.5">
      <c r="A232" s="205"/>
      <c r="B232" s="51" t="s">
        <v>66</v>
      </c>
      <c r="C232" s="52" t="s">
        <v>67</v>
      </c>
      <c r="D232" s="52" t="s">
        <v>68</v>
      </c>
    </row>
    <row r="233" spans="1:7" s="14" customFormat="1" x14ac:dyDescent="0.5">
      <c r="A233" s="53" t="s">
        <v>69</v>
      </c>
      <c r="B233" s="54">
        <f>'Per-intermediate'!I24</f>
        <v>4.6363636363636367</v>
      </c>
      <c r="C233" s="54">
        <f>'Per-intermediate'!I25</f>
        <v>0.56772709076348971</v>
      </c>
      <c r="D233" s="55" t="str">
        <f>IF(B233&gt;4.5,"มากที่สุด",IF(B233&gt;3.5,"มาก",IF(B233&gt;2.5,"ปานกลาง",IF(B233&gt;1.5,"น้อย",IF(B233&lt;=1.5,"น้อยที่สุด")))))</f>
        <v>มากที่สุด</v>
      </c>
    </row>
    <row r="234" spans="1:7" s="14" customFormat="1" x14ac:dyDescent="0.5">
      <c r="A234" s="53" t="s">
        <v>70</v>
      </c>
      <c r="B234" s="54">
        <f>'Per-intermediate'!J24</f>
        <v>4.5</v>
      </c>
      <c r="C234" s="54">
        <f>'Per-intermediate'!J25</f>
        <v>0.65712874067277094</v>
      </c>
      <c r="D234" s="55" t="str">
        <f t="shared" ref="D234:D243" si="10">IF(B234&gt;4.5,"มากที่สุด",IF(B234&gt;3.5,"มาก",IF(B234&gt;2.5,"ปานกลาง",IF(B234&gt;1.5,"น้อย",IF(B234&lt;=1.5,"น้อยที่สุด")))))</f>
        <v>มาก</v>
      </c>
    </row>
    <row r="235" spans="1:7" s="14" customFormat="1" x14ac:dyDescent="0.5">
      <c r="A235" s="53" t="s">
        <v>71</v>
      </c>
      <c r="B235" s="54">
        <f>'Per-intermediate'!K24</f>
        <v>4.4545454545454541</v>
      </c>
      <c r="C235" s="54">
        <f>'Per-intermediate'!K25</f>
        <v>0.72156853938125143</v>
      </c>
      <c r="D235" s="55" t="str">
        <f t="shared" si="10"/>
        <v>มาก</v>
      </c>
    </row>
    <row r="236" spans="1:7" s="14" customFormat="1" x14ac:dyDescent="0.5">
      <c r="A236" s="53" t="s">
        <v>72</v>
      </c>
      <c r="B236" s="54">
        <f>'Per-intermediate'!L24</f>
        <v>4.2272727272727275</v>
      </c>
      <c r="C236" s="54">
        <f>'Per-intermediate'!L25</f>
        <v>0.73434065551834182</v>
      </c>
      <c r="D236" s="55" t="str">
        <f t="shared" si="10"/>
        <v>มาก</v>
      </c>
    </row>
    <row r="237" spans="1:7" s="14" customFormat="1" x14ac:dyDescent="0.5">
      <c r="A237" s="53" t="s">
        <v>73</v>
      </c>
      <c r="B237" s="54">
        <f>'Per-intermediate'!M24</f>
        <v>4.5</v>
      </c>
      <c r="C237" s="54">
        <f>'Per-intermediate'!M25</f>
        <v>0.65712874067277094</v>
      </c>
      <c r="D237" s="55" t="str">
        <f t="shared" si="10"/>
        <v>มาก</v>
      </c>
    </row>
    <row r="238" spans="1:7" s="14" customFormat="1" x14ac:dyDescent="0.5">
      <c r="A238" s="53" t="s">
        <v>74</v>
      </c>
      <c r="B238" s="54">
        <f>'Per-intermediate'!N24</f>
        <v>4.4545454545454541</v>
      </c>
      <c r="C238" s="54">
        <f>'Per-intermediate'!N25</f>
        <v>0.58210220340298569</v>
      </c>
      <c r="D238" s="55" t="str">
        <f t="shared" si="10"/>
        <v>มาก</v>
      </c>
    </row>
    <row r="239" spans="1:7" s="14" customFormat="1" x14ac:dyDescent="0.5">
      <c r="A239" s="53" t="s">
        <v>75</v>
      </c>
      <c r="B239" s="54">
        <f>'Per-intermediate'!O24</f>
        <v>4.3636363636363633</v>
      </c>
      <c r="C239" s="54">
        <f>'Per-intermediate'!O25</f>
        <v>0.82822123446766283</v>
      </c>
      <c r="D239" s="55" t="str">
        <f t="shared" si="10"/>
        <v>มาก</v>
      </c>
    </row>
    <row r="240" spans="1:7" s="14" customFormat="1" x14ac:dyDescent="0.5">
      <c r="A240" s="53" t="s">
        <v>76</v>
      </c>
      <c r="B240" s="54">
        <f>'Per-intermediate'!P24</f>
        <v>4.3636363636363633</v>
      </c>
      <c r="C240" s="54">
        <f>'Per-intermediate'!P25</f>
        <v>0.77138921583986919</v>
      </c>
      <c r="D240" s="55" t="str">
        <f t="shared" si="10"/>
        <v>มาก</v>
      </c>
    </row>
    <row r="241" spans="1:7" s="14" customFormat="1" x14ac:dyDescent="0.5">
      <c r="A241" s="53" t="s">
        <v>77</v>
      </c>
      <c r="B241" s="54">
        <f>'Per-intermediate'!Q24</f>
        <v>4.5</v>
      </c>
      <c r="C241" s="54">
        <f>'Per-intermediate'!Q25</f>
        <v>0.65712874067277094</v>
      </c>
      <c r="D241" s="55" t="str">
        <f t="shared" si="10"/>
        <v>มาก</v>
      </c>
    </row>
    <row r="242" spans="1:7" s="14" customFormat="1" x14ac:dyDescent="0.5">
      <c r="A242" s="53" t="s">
        <v>78</v>
      </c>
      <c r="B242" s="54">
        <f>'Per-intermediate'!T24</f>
        <v>4.3181818181818183</v>
      </c>
      <c r="C242" s="54">
        <f>'Per-intermediate'!T25</f>
        <v>0.63147472679317429</v>
      </c>
      <c r="D242" s="55" t="str">
        <f t="shared" si="10"/>
        <v>มาก</v>
      </c>
    </row>
    <row r="243" spans="1:7" s="14" customFormat="1" ht="22.5" thickBot="1" x14ac:dyDescent="0.55000000000000004">
      <c r="A243" s="56" t="s">
        <v>79</v>
      </c>
      <c r="B243" s="57">
        <f>AVERAGE(B233:B242)</f>
        <v>4.4318181818181817</v>
      </c>
      <c r="C243" s="57">
        <f>AVERAGE(C233:C242)</f>
        <v>0.68082098881850883</v>
      </c>
      <c r="D243" s="58" t="str">
        <f t="shared" si="10"/>
        <v>มาก</v>
      </c>
    </row>
    <row r="244" spans="1:7" ht="22.5" thickTop="1" x14ac:dyDescent="0.5">
      <c r="A244" s="59"/>
      <c r="B244" s="60"/>
      <c r="C244" s="60"/>
      <c r="D244" s="61"/>
    </row>
    <row r="245" spans="1:7" s="7" customFormat="1" ht="24" x14ac:dyDescent="0.55000000000000004">
      <c r="A245" s="63" t="s">
        <v>111</v>
      </c>
      <c r="B245" s="64"/>
      <c r="C245" s="64"/>
      <c r="D245" s="65"/>
    </row>
    <row r="246" spans="1:7" s="7" customFormat="1" ht="24" x14ac:dyDescent="0.55000000000000004">
      <c r="A246" s="63" t="s">
        <v>395</v>
      </c>
      <c r="B246" s="64"/>
      <c r="C246" s="64"/>
      <c r="D246" s="65"/>
    </row>
    <row r="247" spans="1:7" s="7" customFormat="1" ht="24" x14ac:dyDescent="0.55000000000000004">
      <c r="A247" s="63" t="s">
        <v>140</v>
      </c>
      <c r="B247" s="64"/>
      <c r="C247" s="64"/>
      <c r="D247" s="65"/>
    </row>
    <row r="248" spans="1:7" s="7" customFormat="1" ht="24" x14ac:dyDescent="0.55000000000000004">
      <c r="A248" s="63" t="s">
        <v>396</v>
      </c>
      <c r="B248" s="64"/>
      <c r="C248" s="64"/>
      <c r="D248" s="65"/>
    </row>
    <row r="249" spans="1:7" s="7" customFormat="1" ht="24" x14ac:dyDescent="0.55000000000000004">
      <c r="A249" s="63" t="s">
        <v>397</v>
      </c>
      <c r="B249" s="64"/>
      <c r="C249" s="64"/>
      <c r="D249" s="65"/>
    </row>
    <row r="250" spans="1:7" s="7" customFormat="1" ht="24" x14ac:dyDescent="0.55000000000000004">
      <c r="A250" s="63" t="s">
        <v>398</v>
      </c>
      <c r="B250" s="36"/>
      <c r="C250" s="36"/>
      <c r="D250" s="35"/>
      <c r="E250" s="40"/>
    </row>
    <row r="251" spans="1:7" s="7" customFormat="1" ht="24" x14ac:dyDescent="0.55000000000000004">
      <c r="A251" s="63"/>
      <c r="B251" s="36"/>
      <c r="C251" s="36"/>
      <c r="D251" s="35"/>
      <c r="E251" s="40"/>
    </row>
    <row r="252" spans="1:7" s="11" customFormat="1" ht="24" x14ac:dyDescent="0.55000000000000004">
      <c r="A252" s="11" t="s">
        <v>98</v>
      </c>
      <c r="E252" s="66"/>
      <c r="F252" s="66"/>
      <c r="G252" s="66"/>
    </row>
    <row r="253" spans="1:7" s="11" customFormat="1" ht="24" x14ac:dyDescent="0.55000000000000004">
      <c r="A253" s="11" t="s">
        <v>394</v>
      </c>
      <c r="E253" s="66"/>
      <c r="F253" s="66"/>
      <c r="G253" s="66"/>
    </row>
    <row r="254" spans="1:7" s="11" customFormat="1" ht="25.5" customHeight="1" x14ac:dyDescent="0.55000000000000004">
      <c r="A254" s="209" t="s">
        <v>42</v>
      </c>
      <c r="B254" s="211"/>
      <c r="C254" s="213" t="s">
        <v>81</v>
      </c>
      <c r="D254" s="67" t="s">
        <v>82</v>
      </c>
      <c r="E254" s="66"/>
      <c r="F254" s="68"/>
      <c r="G254" s="66"/>
    </row>
    <row r="255" spans="1:7" s="11" customFormat="1" ht="25.5" customHeight="1" x14ac:dyDescent="0.55000000000000004">
      <c r="A255" s="210"/>
      <c r="B255" s="212"/>
      <c r="C255" s="214"/>
      <c r="D255" s="69" t="s">
        <v>83</v>
      </c>
      <c r="E255" s="66"/>
      <c r="F255" s="66"/>
      <c r="G255" s="66"/>
    </row>
    <row r="256" spans="1:7" s="7" customFormat="1" ht="24" x14ac:dyDescent="0.55000000000000004">
      <c r="A256" s="70" t="s">
        <v>84</v>
      </c>
      <c r="B256" s="71"/>
      <c r="C256" s="71"/>
      <c r="D256" s="41"/>
      <c r="E256" s="10"/>
      <c r="F256" s="10"/>
      <c r="G256" s="10"/>
    </row>
    <row r="257" spans="1:7" s="7" customFormat="1" ht="25.5" customHeight="1" x14ac:dyDescent="0.55000000000000004">
      <c r="A257" s="72" t="s">
        <v>85</v>
      </c>
      <c r="B257" s="73">
        <f>'Per-intermediate'!R24</f>
        <v>3.4090909090909092</v>
      </c>
      <c r="C257" s="73">
        <f>'Per-intermediate'!R25</f>
        <v>0.98438217398671424</v>
      </c>
      <c r="D257" s="74" t="str">
        <f>IF(B257&gt;4.5,"มากที่สุด",IF(B257&gt;3.5,"มาก",IF(B257&gt;2.5,"ปานกลาง",IF(B257&gt;1.5,"น้อย",IF(B257&lt;=1.5,"น้อยที่สุด")))))</f>
        <v>ปานกลาง</v>
      </c>
      <c r="E257" s="10"/>
      <c r="F257" s="10"/>
      <c r="G257" s="10"/>
    </row>
    <row r="258" spans="1:7" s="7" customFormat="1" ht="24.75" thickBot="1" x14ac:dyDescent="0.6">
      <c r="A258" s="75" t="s">
        <v>86</v>
      </c>
      <c r="B258" s="76">
        <f>AVERAGE(B257:B257)</f>
        <v>3.4090909090909092</v>
      </c>
      <c r="C258" s="76">
        <f>SUM(C257)</f>
        <v>0.98438217398671424</v>
      </c>
      <c r="D258" s="77" t="str">
        <f>IF(B258&gt;4.5,"มากที่สุด",IF(B258&gt;3.5,"มาก",IF(B258&gt;2.5,"ปานกลาง",IF(B258&gt;1.5,"น้อย",IF(B258&lt;=1.5,"น้อยที่สุด")))))</f>
        <v>ปานกลาง</v>
      </c>
      <c r="E258" s="10"/>
      <c r="F258" s="10"/>
      <c r="G258" s="10"/>
    </row>
    <row r="259" spans="1:7" s="7" customFormat="1" ht="24.75" thickTop="1" x14ac:dyDescent="0.55000000000000004">
      <c r="A259" s="78" t="s">
        <v>87</v>
      </c>
      <c r="B259" s="71"/>
      <c r="C259" s="71"/>
      <c r="D259" s="71"/>
      <c r="E259" s="10"/>
      <c r="F259" s="10"/>
      <c r="G259" s="10"/>
    </row>
    <row r="260" spans="1:7" s="7" customFormat="1" ht="25.5" customHeight="1" x14ac:dyDescent="0.55000000000000004">
      <c r="A260" s="72" t="s">
        <v>88</v>
      </c>
      <c r="B260" s="73">
        <f>'Per-intermediate'!S24</f>
        <v>3.9545454545454546</v>
      </c>
      <c r="C260" s="73">
        <f>'Per-intermediate'!S25</f>
        <v>0.705644304375457</v>
      </c>
      <c r="D260" s="79" t="str">
        <f>IF(B260&gt;4.5,"มากที่สุด",IF(B260&gt;3.5,"มาก",IF(B260&gt;2.5,"ปานกลาง",IF(B260&gt;1.5,"น้อย",IF(B260&lt;=1.5,"น้อยที่สุด")))))</f>
        <v>มาก</v>
      </c>
      <c r="E260" s="10"/>
      <c r="F260" s="10"/>
      <c r="G260" s="10"/>
    </row>
    <row r="261" spans="1:7" s="7" customFormat="1" ht="24.75" thickBot="1" x14ac:dyDescent="0.6">
      <c r="A261" s="75" t="s">
        <v>86</v>
      </c>
      <c r="B261" s="76">
        <f>AVERAGE(B260:B260)</f>
        <v>3.9545454545454546</v>
      </c>
      <c r="C261" s="76">
        <f>SUM(C260)</f>
        <v>0.705644304375457</v>
      </c>
      <c r="D261" s="80" t="str">
        <f>IF(B261&gt;4.5,"มากที่สุด",IF(B261&gt;3.5,"มาก",IF(B261&gt;2.5,"ปานกลาง",IF(B261&gt;1.5,"น้อย",IF(B261&lt;=1.5,"น้อยที่สุด")))))</f>
        <v>มาก</v>
      </c>
      <c r="E261" s="10"/>
      <c r="F261" s="10"/>
      <c r="G261" s="10"/>
    </row>
    <row r="262" spans="1:7" s="7" customFormat="1" ht="24.75" thickTop="1" x14ac:dyDescent="0.55000000000000004">
      <c r="A262" s="81"/>
      <c r="E262" s="10"/>
      <c r="F262" s="10"/>
      <c r="G262" s="10"/>
    </row>
    <row r="263" spans="1:7" s="7" customFormat="1" ht="24" x14ac:dyDescent="0.55000000000000004">
      <c r="A263" s="7" t="s">
        <v>112</v>
      </c>
    </row>
    <row r="264" spans="1:7" s="7" customFormat="1" ht="24" x14ac:dyDescent="0.55000000000000004">
      <c r="A264" s="7" t="s">
        <v>399</v>
      </c>
    </row>
    <row r="265" spans="1:7" s="7" customFormat="1" ht="24" x14ac:dyDescent="0.55000000000000004">
      <c r="A265" s="7" t="s">
        <v>434</v>
      </c>
    </row>
    <row r="266" spans="1:7" s="7" customFormat="1" ht="24" x14ac:dyDescent="0.55000000000000004"/>
    <row r="267" spans="1:7" s="7" customFormat="1" ht="24" x14ac:dyDescent="0.55000000000000004"/>
    <row r="268" spans="1:7" s="7" customFormat="1" ht="24" x14ac:dyDescent="0.55000000000000004"/>
    <row r="269" spans="1:7" s="7" customFormat="1" ht="24" x14ac:dyDescent="0.55000000000000004"/>
    <row r="270" spans="1:7" s="7" customFormat="1" ht="24" x14ac:dyDescent="0.55000000000000004"/>
    <row r="271" spans="1:7" s="7" customFormat="1" ht="24" x14ac:dyDescent="0.55000000000000004"/>
    <row r="272" spans="1:7" s="7" customFormat="1" ht="24" x14ac:dyDescent="0.55000000000000004"/>
    <row r="273" spans="1:4" s="14" customFormat="1" ht="24" x14ac:dyDescent="0.55000000000000004">
      <c r="A273" s="37" t="s">
        <v>141</v>
      </c>
      <c r="B273" s="16"/>
      <c r="C273" s="16"/>
    </row>
    <row r="274" spans="1:4" s="14" customFormat="1" x14ac:dyDescent="0.5">
      <c r="A274" s="204" t="s">
        <v>65</v>
      </c>
      <c r="B274" s="219" t="s">
        <v>400</v>
      </c>
      <c r="C274" s="220"/>
      <c r="D274" s="221"/>
    </row>
    <row r="275" spans="1:4" s="14" customFormat="1" ht="56.25" x14ac:dyDescent="0.5">
      <c r="A275" s="205"/>
      <c r="B275" s="51" t="s">
        <v>66</v>
      </c>
      <c r="C275" s="52" t="s">
        <v>67</v>
      </c>
      <c r="D275" s="52" t="s">
        <v>68</v>
      </c>
    </row>
    <row r="276" spans="1:4" s="14" customFormat="1" x14ac:dyDescent="0.5">
      <c r="A276" s="53" t="s">
        <v>69</v>
      </c>
      <c r="B276" s="54">
        <f>'Staeter 2'!I69</f>
        <v>4.7727272727272725</v>
      </c>
      <c r="C276" s="54">
        <f>'Staeter 2'!I70</f>
        <v>0.41907020260422206</v>
      </c>
      <c r="D276" s="55" t="str">
        <f>IF(B276&gt;4.5,"มากที่สุด",IF(B276&gt;3.5,"มาก",IF(B276&gt;2.5,"ปานกลาง",IF(B276&gt;1.5,"น้อย",IF(B276&lt;=1.5,"น้อยที่สุด")))))</f>
        <v>มากที่สุด</v>
      </c>
    </row>
    <row r="277" spans="1:4" s="14" customFormat="1" x14ac:dyDescent="0.5">
      <c r="A277" s="53" t="s">
        <v>70</v>
      </c>
      <c r="B277" s="54">
        <f>'Staeter 2'!J69</f>
        <v>4.7164179104477615</v>
      </c>
      <c r="C277" s="54">
        <f>'Staeter 2'!J70</f>
        <v>0.48271527250137758</v>
      </c>
      <c r="D277" s="55" t="str">
        <f t="shared" ref="D277:D286" si="11">IF(B277&gt;4.5,"มากที่สุด",IF(B277&gt;3.5,"มาก",IF(B277&gt;2.5,"ปานกลาง",IF(B277&gt;1.5,"น้อย",IF(B277&lt;=1.5,"น้อยที่สุด")))))</f>
        <v>มากที่สุด</v>
      </c>
    </row>
    <row r="278" spans="1:4" s="14" customFormat="1" x14ac:dyDescent="0.5">
      <c r="A278" s="53" t="s">
        <v>71</v>
      </c>
      <c r="B278" s="54">
        <f>'Staeter 2'!K69</f>
        <v>4.7910447761194028</v>
      </c>
      <c r="C278" s="54">
        <f>'Staeter 2'!K70</f>
        <v>0.44175070408802214</v>
      </c>
      <c r="D278" s="55" t="str">
        <f t="shared" si="11"/>
        <v>มากที่สุด</v>
      </c>
    </row>
    <row r="279" spans="1:4" s="14" customFormat="1" x14ac:dyDescent="0.5">
      <c r="A279" s="53" t="s">
        <v>72</v>
      </c>
      <c r="B279" s="54">
        <f>'Staeter 2'!L69</f>
        <v>4.7014925373134329</v>
      </c>
      <c r="C279" s="54">
        <f>'Staeter 2'!L70</f>
        <v>0.51875066259650138</v>
      </c>
      <c r="D279" s="55" t="str">
        <f t="shared" si="11"/>
        <v>มากที่สุด</v>
      </c>
    </row>
    <row r="280" spans="1:4" s="14" customFormat="1" x14ac:dyDescent="0.5">
      <c r="A280" s="53" t="s">
        <v>73</v>
      </c>
      <c r="B280" s="54">
        <f>'Staeter 2'!M69</f>
        <v>4.7761194029850742</v>
      </c>
      <c r="C280" s="54">
        <f>'Staeter 2'!M70</f>
        <v>0.45123034202480522</v>
      </c>
      <c r="D280" s="55" t="str">
        <f t="shared" si="11"/>
        <v>มากที่สุด</v>
      </c>
    </row>
    <row r="281" spans="1:4" s="14" customFormat="1" x14ac:dyDescent="0.5">
      <c r="A281" s="53" t="s">
        <v>74</v>
      </c>
      <c r="B281" s="54">
        <f>'Staeter 2'!N69</f>
        <v>4.7611940298507465</v>
      </c>
      <c r="C281" s="54">
        <f>'Staeter 2'!N70</f>
        <v>0.46003089574395345</v>
      </c>
      <c r="D281" s="55" t="str">
        <f t="shared" si="11"/>
        <v>มากที่สุด</v>
      </c>
    </row>
    <row r="282" spans="1:4" s="14" customFormat="1" x14ac:dyDescent="0.5">
      <c r="A282" s="53" t="s">
        <v>75</v>
      </c>
      <c r="B282" s="54">
        <f>'Staeter 2'!O69</f>
        <v>4.8805970149253728</v>
      </c>
      <c r="C282" s="54">
        <f>'Staeter 2'!O70</f>
        <v>0.32426210421493173</v>
      </c>
      <c r="D282" s="55" t="str">
        <f t="shared" si="11"/>
        <v>มากที่สุด</v>
      </c>
    </row>
    <row r="283" spans="1:4" s="14" customFormat="1" x14ac:dyDescent="0.5">
      <c r="A283" s="53" t="s">
        <v>76</v>
      </c>
      <c r="B283" s="54">
        <f>'Staeter 2'!P69</f>
        <v>4.8507462686567164</v>
      </c>
      <c r="C283" s="54">
        <f>'Staeter 2'!P70</f>
        <v>0.35633839959144253</v>
      </c>
      <c r="D283" s="55" t="str">
        <f t="shared" si="11"/>
        <v>มากที่สุด</v>
      </c>
    </row>
    <row r="284" spans="1:4" s="14" customFormat="1" x14ac:dyDescent="0.5">
      <c r="A284" s="53" t="s">
        <v>77</v>
      </c>
      <c r="B284" s="54">
        <f>'Staeter 2'!Q69</f>
        <v>4.859375</v>
      </c>
      <c r="C284" s="54">
        <f>'Staeter 2'!S70</f>
        <v>0.66547751670471478</v>
      </c>
      <c r="D284" s="55" t="str">
        <f t="shared" si="11"/>
        <v>มากที่สุด</v>
      </c>
    </row>
    <row r="285" spans="1:4" s="14" customFormat="1" x14ac:dyDescent="0.5">
      <c r="A285" s="53" t="s">
        <v>78</v>
      </c>
      <c r="B285" s="54">
        <f>'Staeter 2'!T69</f>
        <v>4.4925373134328357</v>
      </c>
      <c r="C285" s="54">
        <f>'Staeter 2'!T70</f>
        <v>0.58266332226695949</v>
      </c>
      <c r="D285" s="55" t="str">
        <f t="shared" si="11"/>
        <v>มาก</v>
      </c>
    </row>
    <row r="286" spans="1:4" s="14" customFormat="1" ht="22.5" thickBot="1" x14ac:dyDescent="0.55000000000000004">
      <c r="A286" s="56" t="s">
        <v>79</v>
      </c>
      <c r="B286" s="57">
        <f>AVERAGE(B276:B285)</f>
        <v>4.7602251526458605</v>
      </c>
      <c r="C286" s="57">
        <f>AVERAGE(C276:C285)</f>
        <v>0.47022894223369305</v>
      </c>
      <c r="D286" s="58" t="str">
        <f t="shared" si="11"/>
        <v>มากที่สุด</v>
      </c>
    </row>
    <row r="287" spans="1:4" s="14" customFormat="1" ht="22.5" thickTop="1" x14ac:dyDescent="0.5">
      <c r="A287" s="82"/>
      <c r="B287" s="83"/>
      <c r="C287" s="83"/>
      <c r="D287" s="84"/>
    </row>
    <row r="288" spans="1:4" s="7" customFormat="1" ht="24" x14ac:dyDescent="0.55000000000000004">
      <c r="A288" s="63" t="s">
        <v>147</v>
      </c>
      <c r="B288" s="64"/>
      <c r="C288" s="64"/>
      <c r="D288" s="65"/>
    </row>
    <row r="289" spans="1:7" s="7" customFormat="1" ht="24" x14ac:dyDescent="0.55000000000000004">
      <c r="A289" s="63" t="s">
        <v>439</v>
      </c>
      <c r="B289" s="64"/>
      <c r="C289" s="64"/>
      <c r="D289" s="65"/>
    </row>
    <row r="290" spans="1:7" s="7" customFormat="1" ht="24" x14ac:dyDescent="0.55000000000000004">
      <c r="A290" s="63" t="s">
        <v>438</v>
      </c>
      <c r="B290" s="64"/>
      <c r="C290" s="64"/>
      <c r="D290" s="65"/>
    </row>
    <row r="291" spans="1:7" s="7" customFormat="1" ht="24" x14ac:dyDescent="0.55000000000000004">
      <c r="A291" s="63" t="s">
        <v>440</v>
      </c>
      <c r="B291" s="64"/>
      <c r="C291" s="64"/>
      <c r="D291" s="65"/>
    </row>
    <row r="292" spans="1:7" s="7" customFormat="1" ht="24" x14ac:dyDescent="0.55000000000000004">
      <c r="A292" s="63" t="s">
        <v>441</v>
      </c>
      <c r="B292" s="64"/>
      <c r="C292" s="64"/>
      <c r="D292" s="65"/>
    </row>
    <row r="293" spans="1:7" s="7" customFormat="1" ht="24" x14ac:dyDescent="0.55000000000000004">
      <c r="A293" s="63" t="s">
        <v>442</v>
      </c>
      <c r="B293" s="64"/>
      <c r="C293" s="64"/>
      <c r="D293" s="65"/>
    </row>
    <row r="294" spans="1:7" s="7" customFormat="1" ht="24" x14ac:dyDescent="0.55000000000000004">
      <c r="A294" s="63"/>
      <c r="B294" s="64"/>
      <c r="C294" s="64"/>
      <c r="D294" s="65"/>
    </row>
    <row r="295" spans="1:7" s="7" customFormat="1" ht="24" x14ac:dyDescent="0.55000000000000004">
      <c r="A295" s="63"/>
      <c r="B295" s="64"/>
      <c r="C295" s="64"/>
      <c r="D295" s="65"/>
    </row>
    <row r="296" spans="1:7" s="7" customFormat="1" ht="24" x14ac:dyDescent="0.55000000000000004">
      <c r="A296" s="63"/>
      <c r="B296" s="64"/>
      <c r="C296" s="64"/>
      <c r="D296" s="65"/>
    </row>
    <row r="297" spans="1:7" s="7" customFormat="1" ht="24" x14ac:dyDescent="0.55000000000000004">
      <c r="A297" s="63"/>
      <c r="B297" s="64"/>
      <c r="C297" s="64"/>
      <c r="D297" s="65"/>
    </row>
    <row r="298" spans="1:7" s="7" customFormat="1" ht="24" x14ac:dyDescent="0.55000000000000004">
      <c r="A298" s="63"/>
      <c r="B298" s="64"/>
      <c r="C298" s="64"/>
      <c r="D298" s="65"/>
    </row>
    <row r="299" spans="1:7" s="7" customFormat="1" ht="24" x14ac:dyDescent="0.55000000000000004">
      <c r="A299" s="63"/>
      <c r="B299" s="64"/>
      <c r="C299" s="64"/>
      <c r="D299" s="65"/>
    </row>
    <row r="300" spans="1:7" s="7" customFormat="1" ht="24" x14ac:dyDescent="0.55000000000000004">
      <c r="A300" s="63"/>
      <c r="B300" s="64"/>
      <c r="C300" s="64"/>
      <c r="D300" s="65"/>
    </row>
    <row r="301" spans="1:7" s="7" customFormat="1" ht="24" x14ac:dyDescent="0.55000000000000004">
      <c r="A301" s="63"/>
      <c r="B301" s="64"/>
      <c r="C301" s="64"/>
      <c r="D301" s="65"/>
    </row>
    <row r="302" spans="1:7" s="11" customFormat="1" ht="24" x14ac:dyDescent="0.55000000000000004">
      <c r="A302" s="11" t="s">
        <v>89</v>
      </c>
      <c r="E302" s="66"/>
      <c r="F302" s="66"/>
      <c r="G302" s="66"/>
    </row>
    <row r="303" spans="1:7" s="11" customFormat="1" ht="24" x14ac:dyDescent="0.55000000000000004">
      <c r="A303" s="11" t="s">
        <v>401</v>
      </c>
      <c r="E303" s="66"/>
      <c r="F303" s="66"/>
      <c r="G303" s="66"/>
    </row>
    <row r="304" spans="1:7" s="11" customFormat="1" ht="21" customHeight="1" x14ac:dyDescent="0.55000000000000004">
      <c r="A304" s="209" t="s">
        <v>42</v>
      </c>
      <c r="B304" s="211"/>
      <c r="C304" s="213" t="s">
        <v>81</v>
      </c>
      <c r="D304" s="67" t="s">
        <v>82</v>
      </c>
      <c r="E304" s="66"/>
      <c r="F304" s="68"/>
      <c r="G304" s="66"/>
    </row>
    <row r="305" spans="1:7" s="11" customFormat="1" ht="13.5" customHeight="1" x14ac:dyDescent="0.55000000000000004">
      <c r="A305" s="210"/>
      <c r="B305" s="212"/>
      <c r="C305" s="214"/>
      <c r="D305" s="69" t="s">
        <v>83</v>
      </c>
      <c r="E305" s="66"/>
      <c r="F305" s="66"/>
      <c r="G305" s="66"/>
    </row>
    <row r="306" spans="1:7" s="7" customFormat="1" ht="24" x14ac:dyDescent="0.55000000000000004">
      <c r="A306" s="70" t="s">
        <v>84</v>
      </c>
      <c r="B306" s="71"/>
      <c r="C306" s="71"/>
      <c r="D306" s="41"/>
      <c r="E306" s="10"/>
      <c r="F306" s="10"/>
      <c r="G306" s="10"/>
    </row>
    <row r="307" spans="1:7" s="7" customFormat="1" ht="25.5" customHeight="1" x14ac:dyDescent="0.55000000000000004">
      <c r="A307" s="72" t="s">
        <v>85</v>
      </c>
      <c r="B307" s="73">
        <f>'Staeter 2'!R69</f>
        <v>3.5846153846153848</v>
      </c>
      <c r="C307" s="73">
        <f>'Staeter 2'!R70</f>
        <v>1.26360056605422</v>
      </c>
      <c r="D307" s="74" t="str">
        <f>IF(B307&gt;4.5,"มากที่สุด",IF(B307&gt;3.5,"มาก",IF(B307&gt;2.5,"ปานกลาง",IF(B307&gt;1.5,"น้อย",IF(B307&lt;=1.5,"น้อยที่สุด")))))</f>
        <v>มาก</v>
      </c>
      <c r="E307" s="10"/>
      <c r="F307" s="10"/>
      <c r="G307" s="10"/>
    </row>
    <row r="308" spans="1:7" s="7" customFormat="1" ht="24.75" thickBot="1" x14ac:dyDescent="0.6">
      <c r="A308" s="75" t="s">
        <v>86</v>
      </c>
      <c r="B308" s="76">
        <f>AVERAGE(B307:B307)</f>
        <v>3.5846153846153848</v>
      </c>
      <c r="C308" s="76">
        <f>SUM(C307)</f>
        <v>1.26360056605422</v>
      </c>
      <c r="D308" s="77" t="str">
        <f>IF(B308&gt;4.5,"มากที่สุด",IF(B308&gt;3.5,"มาก",IF(B308&gt;2.5,"ปานกลาง",IF(B308&gt;1.5,"น้อย",IF(B308&lt;=1.5,"น้อยที่สุด")))))</f>
        <v>มาก</v>
      </c>
      <c r="E308" s="10"/>
      <c r="F308" s="10"/>
      <c r="G308" s="10"/>
    </row>
    <row r="309" spans="1:7" s="7" customFormat="1" ht="24.75" thickTop="1" x14ac:dyDescent="0.55000000000000004">
      <c r="A309" s="78" t="s">
        <v>87</v>
      </c>
      <c r="B309" s="71"/>
      <c r="C309" s="71"/>
      <c r="D309" s="71"/>
      <c r="E309" s="10"/>
      <c r="F309" s="10"/>
      <c r="G309" s="10"/>
    </row>
    <row r="310" spans="1:7" s="7" customFormat="1" ht="25.5" customHeight="1" x14ac:dyDescent="0.55000000000000004">
      <c r="A310" s="72" t="s">
        <v>88</v>
      </c>
      <c r="B310" s="73">
        <f>'Staeter 2'!S69</f>
        <v>4.3731343283582094</v>
      </c>
      <c r="C310" s="73">
        <f>'Staeter 2'!S70</f>
        <v>0.66547751670471478</v>
      </c>
      <c r="D310" s="79" t="str">
        <f>IF(B310&gt;4.5,"มากที่สุด",IF(B310&gt;3.5,"มาก",IF(B310&gt;2.5,"ปานกลาง",IF(B310&gt;1.5,"น้อย",IF(B310&lt;=1.5,"น้อยที่สุด")))))</f>
        <v>มาก</v>
      </c>
      <c r="E310" s="10"/>
      <c r="F310" s="10"/>
      <c r="G310" s="10"/>
    </row>
    <row r="311" spans="1:7" s="7" customFormat="1" ht="24.75" thickBot="1" x14ac:dyDescent="0.6">
      <c r="A311" s="75" t="s">
        <v>86</v>
      </c>
      <c r="B311" s="76">
        <f>AVERAGE(B310:B310)</f>
        <v>4.3731343283582094</v>
      </c>
      <c r="C311" s="76">
        <f>SUM(C310)</f>
        <v>0.66547751670471478</v>
      </c>
      <c r="D311" s="80" t="str">
        <f>IF(B311&gt;4.5,"มากที่สุด",IF(B311&gt;3.5,"มาก",IF(B311&gt;2.5,"ปานกลาง",IF(B311&gt;1.5,"น้อย",IF(B311&lt;=1.5,"น้อยที่สุด")))))</f>
        <v>มาก</v>
      </c>
      <c r="E311" s="10"/>
      <c r="F311" s="10"/>
      <c r="G311" s="10"/>
    </row>
    <row r="312" spans="1:7" s="7" customFormat="1" ht="24.75" thickTop="1" x14ac:dyDescent="0.55000000000000004">
      <c r="A312" s="81"/>
      <c r="E312" s="10"/>
      <c r="F312" s="10"/>
      <c r="G312" s="10"/>
    </row>
    <row r="313" spans="1:7" s="7" customFormat="1" ht="24" x14ac:dyDescent="0.55000000000000004">
      <c r="A313" s="7" t="s">
        <v>513</v>
      </c>
    </row>
    <row r="314" spans="1:7" s="7" customFormat="1" ht="24" x14ac:dyDescent="0.55000000000000004">
      <c r="A314" s="7" t="s">
        <v>435</v>
      </c>
    </row>
    <row r="315" spans="1:7" s="7" customFormat="1" ht="24" x14ac:dyDescent="0.55000000000000004"/>
    <row r="316" spans="1:7" s="46" customFormat="1" ht="24" x14ac:dyDescent="0.55000000000000004">
      <c r="A316" s="85" t="s">
        <v>90</v>
      </c>
      <c r="B316" s="86" t="s">
        <v>43</v>
      </c>
      <c r="C316" s="86" t="s">
        <v>44</v>
      </c>
    </row>
    <row r="317" spans="1:7" s="46" customFormat="1" ht="24" x14ac:dyDescent="0.55000000000000004">
      <c r="A317" s="89" t="s">
        <v>404</v>
      </c>
      <c r="B317" s="107">
        <v>1</v>
      </c>
      <c r="C317" s="88">
        <f>B317*100/4</f>
        <v>25</v>
      </c>
    </row>
    <row r="318" spans="1:7" s="46" customFormat="1" ht="24" x14ac:dyDescent="0.55000000000000004">
      <c r="A318" s="87" t="s">
        <v>142</v>
      </c>
      <c r="B318" s="107">
        <v>1</v>
      </c>
      <c r="C318" s="166">
        <f t="shared" ref="C318:C320" si="12">B318*100/4</f>
        <v>25</v>
      </c>
    </row>
    <row r="319" spans="1:7" s="46" customFormat="1" ht="24" x14ac:dyDescent="0.55000000000000004">
      <c r="A319" s="87" t="s">
        <v>402</v>
      </c>
      <c r="B319" s="107">
        <v>1</v>
      </c>
      <c r="C319" s="166">
        <f t="shared" si="12"/>
        <v>25</v>
      </c>
    </row>
    <row r="320" spans="1:7" s="46" customFormat="1" ht="24" x14ac:dyDescent="0.55000000000000004">
      <c r="A320" s="87" t="s">
        <v>403</v>
      </c>
      <c r="B320" s="107">
        <v>1</v>
      </c>
      <c r="C320" s="166">
        <f t="shared" si="12"/>
        <v>25</v>
      </c>
    </row>
    <row r="321" spans="1:3" s="12" customFormat="1" ht="24.75" thickBot="1" x14ac:dyDescent="0.6">
      <c r="A321" s="93" t="s">
        <v>49</v>
      </c>
      <c r="B321" s="94">
        <f>SUM(B317:B320)</f>
        <v>4</v>
      </c>
      <c r="C321" s="95">
        <f>B321*100/4</f>
        <v>100</v>
      </c>
    </row>
    <row r="322" spans="1:3" s="12" customFormat="1" ht="24.75" thickTop="1" x14ac:dyDescent="0.55000000000000004">
      <c r="A322" s="96"/>
      <c r="B322" s="97"/>
      <c r="C322" s="98"/>
    </row>
    <row r="323" spans="1:3" s="12" customFormat="1" ht="24" x14ac:dyDescent="0.55000000000000004">
      <c r="A323" s="96"/>
      <c r="B323" s="97"/>
      <c r="C323" s="98"/>
    </row>
    <row r="324" spans="1:3" s="46" customFormat="1" ht="24" x14ac:dyDescent="0.55000000000000004">
      <c r="A324" s="85" t="s">
        <v>408</v>
      </c>
      <c r="B324" s="86" t="s">
        <v>43</v>
      </c>
      <c r="C324" s="86" t="s">
        <v>44</v>
      </c>
    </row>
    <row r="325" spans="1:3" s="12" customFormat="1" ht="24" x14ac:dyDescent="0.55000000000000004">
      <c r="A325" s="87" t="s">
        <v>405</v>
      </c>
      <c r="B325" s="99">
        <v>1</v>
      </c>
      <c r="C325" s="92">
        <f>B329*100/3</f>
        <v>100</v>
      </c>
    </row>
    <row r="326" spans="1:3" s="12" customFormat="1" ht="24" x14ac:dyDescent="0.55000000000000004">
      <c r="A326" s="87" t="s">
        <v>407</v>
      </c>
      <c r="B326" s="215">
        <v>1</v>
      </c>
      <c r="C326" s="217">
        <f>B326*100/3</f>
        <v>33.333333333333336</v>
      </c>
    </row>
    <row r="327" spans="1:3" s="12" customFormat="1" ht="24" x14ac:dyDescent="0.55000000000000004">
      <c r="A327" s="188" t="s">
        <v>406</v>
      </c>
      <c r="B327" s="216"/>
      <c r="C327" s="218"/>
    </row>
    <row r="328" spans="1:3" s="12" customFormat="1" ht="24" x14ac:dyDescent="0.55000000000000004">
      <c r="A328" s="89" t="s">
        <v>409</v>
      </c>
      <c r="B328" s="189">
        <v>1</v>
      </c>
      <c r="C328" s="92">
        <f>B325*100/3</f>
        <v>33.333333333333336</v>
      </c>
    </row>
    <row r="329" spans="1:3" s="12" customFormat="1" ht="24" x14ac:dyDescent="0.55000000000000004">
      <c r="A329" s="194" t="s">
        <v>49</v>
      </c>
      <c r="B329" s="195">
        <f>SUM(B325:B328)</f>
        <v>3</v>
      </c>
      <c r="C329" s="196">
        <f>B329*100/3</f>
        <v>100</v>
      </c>
    </row>
    <row r="330" spans="1:3" s="46" customFormat="1" ht="24" x14ac:dyDescent="0.55000000000000004">
      <c r="A330" s="192"/>
      <c r="B330" s="193"/>
      <c r="C330" s="193"/>
    </row>
    <row r="331" spans="1:3" s="46" customFormat="1" ht="24" x14ac:dyDescent="0.55000000000000004">
      <c r="A331" s="192"/>
      <c r="B331" s="193"/>
      <c r="C331" s="193"/>
    </row>
    <row r="332" spans="1:3" s="46" customFormat="1" ht="24" x14ac:dyDescent="0.55000000000000004">
      <c r="A332" s="85" t="s">
        <v>91</v>
      </c>
      <c r="B332" s="86" t="s">
        <v>43</v>
      </c>
      <c r="C332" s="86" t="s">
        <v>44</v>
      </c>
    </row>
    <row r="333" spans="1:3" s="12" customFormat="1" ht="24" x14ac:dyDescent="0.55000000000000004">
      <c r="A333" s="87" t="s">
        <v>410</v>
      </c>
      <c r="B333" s="99">
        <v>1</v>
      </c>
      <c r="C333" s="92">
        <f>B333*100/11</f>
        <v>9.0909090909090917</v>
      </c>
    </row>
    <row r="334" spans="1:3" s="12" customFormat="1" ht="24" x14ac:dyDescent="0.55000000000000004">
      <c r="A334" s="87" t="s">
        <v>411</v>
      </c>
      <c r="B334" s="99">
        <v>1</v>
      </c>
      <c r="C334" s="92">
        <f t="shared" ref="C334:C343" si="13">B334*100/11</f>
        <v>9.0909090909090917</v>
      </c>
    </row>
    <row r="335" spans="1:3" s="12" customFormat="1" ht="24" x14ac:dyDescent="0.55000000000000004">
      <c r="A335" s="87" t="s">
        <v>412</v>
      </c>
      <c r="B335" s="99">
        <v>1</v>
      </c>
      <c r="C335" s="92">
        <f t="shared" si="13"/>
        <v>9.0909090909090917</v>
      </c>
    </row>
    <row r="336" spans="1:3" s="12" customFormat="1" ht="24" x14ac:dyDescent="0.55000000000000004">
      <c r="A336" s="87" t="s">
        <v>413</v>
      </c>
      <c r="B336" s="99">
        <v>1</v>
      </c>
      <c r="C336" s="92">
        <f t="shared" si="13"/>
        <v>9.0909090909090917</v>
      </c>
    </row>
    <row r="337" spans="1:3" s="12" customFormat="1" ht="24" x14ac:dyDescent="0.55000000000000004">
      <c r="A337" s="87" t="s">
        <v>414</v>
      </c>
      <c r="B337" s="99">
        <v>1</v>
      </c>
      <c r="C337" s="92">
        <f t="shared" si="13"/>
        <v>9.0909090909090917</v>
      </c>
    </row>
    <row r="338" spans="1:3" s="12" customFormat="1" ht="24" x14ac:dyDescent="0.55000000000000004">
      <c r="A338" s="87" t="s">
        <v>415</v>
      </c>
      <c r="B338" s="99">
        <v>1</v>
      </c>
      <c r="C338" s="92">
        <f t="shared" si="13"/>
        <v>9.0909090909090917</v>
      </c>
    </row>
    <row r="339" spans="1:3" s="12" customFormat="1" ht="24" x14ac:dyDescent="0.55000000000000004">
      <c r="A339" s="87" t="s">
        <v>416</v>
      </c>
      <c r="B339" s="99">
        <v>1</v>
      </c>
      <c r="C339" s="92">
        <f t="shared" si="13"/>
        <v>9.0909090909090917</v>
      </c>
    </row>
    <row r="340" spans="1:3" s="12" customFormat="1" ht="24" x14ac:dyDescent="0.55000000000000004">
      <c r="A340" s="87" t="s">
        <v>491</v>
      </c>
      <c r="B340" s="187">
        <v>1</v>
      </c>
      <c r="C340" s="92">
        <f>B340*100/11</f>
        <v>9.0909090909090917</v>
      </c>
    </row>
    <row r="341" spans="1:3" s="12" customFormat="1" ht="24" x14ac:dyDescent="0.55000000000000004">
      <c r="A341" s="87" t="s">
        <v>492</v>
      </c>
      <c r="B341" s="187">
        <v>1</v>
      </c>
      <c r="C341" s="92">
        <f t="shared" si="13"/>
        <v>9.0909090909090917</v>
      </c>
    </row>
    <row r="342" spans="1:3" s="12" customFormat="1" ht="24" x14ac:dyDescent="0.55000000000000004">
      <c r="A342" s="87" t="s">
        <v>493</v>
      </c>
      <c r="B342" s="187">
        <v>1</v>
      </c>
      <c r="C342" s="92">
        <f t="shared" si="13"/>
        <v>9.0909090909090917</v>
      </c>
    </row>
    <row r="343" spans="1:3" s="12" customFormat="1" ht="24" x14ac:dyDescent="0.55000000000000004">
      <c r="A343" s="87" t="s">
        <v>494</v>
      </c>
      <c r="B343" s="187">
        <v>1</v>
      </c>
      <c r="C343" s="92">
        <f t="shared" si="13"/>
        <v>9.0909090909090917</v>
      </c>
    </row>
    <row r="344" spans="1:3" s="12" customFormat="1" ht="24.75" thickBot="1" x14ac:dyDescent="0.6">
      <c r="A344" s="144" t="s">
        <v>49</v>
      </c>
      <c r="B344" s="143">
        <f>SUM(B333:B343)</f>
        <v>11</v>
      </c>
      <c r="C344" s="145">
        <f>B344*100/11</f>
        <v>100</v>
      </c>
    </row>
    <row r="345" spans="1:3" s="46" customFormat="1" ht="24.75" thickTop="1" x14ac:dyDescent="0.55000000000000004">
      <c r="A345" s="90"/>
      <c r="B345" s="91"/>
      <c r="C345" s="91"/>
    </row>
    <row r="346" spans="1:3" s="46" customFormat="1" ht="24" x14ac:dyDescent="0.55000000000000004">
      <c r="A346" s="90"/>
      <c r="B346" s="91"/>
      <c r="C346" s="91"/>
    </row>
    <row r="347" spans="1:3" s="46" customFormat="1" ht="24" x14ac:dyDescent="0.55000000000000004">
      <c r="A347" s="90"/>
      <c r="B347" s="91"/>
      <c r="C347" s="91"/>
    </row>
    <row r="348" spans="1:3" s="46" customFormat="1" ht="24" x14ac:dyDescent="0.55000000000000004">
      <c r="A348" s="90"/>
      <c r="B348" s="91"/>
      <c r="C348" s="91"/>
    </row>
    <row r="349" spans="1:3" s="46" customFormat="1" ht="24" x14ac:dyDescent="0.55000000000000004">
      <c r="A349" s="90"/>
      <c r="B349" s="91"/>
      <c r="C349" s="91"/>
    </row>
    <row r="350" spans="1:3" s="46" customFormat="1" ht="24" x14ac:dyDescent="0.55000000000000004">
      <c r="A350" s="90"/>
      <c r="B350" s="91"/>
      <c r="C350" s="91"/>
    </row>
    <row r="351" spans="1:3" s="46" customFormat="1" ht="24" x14ac:dyDescent="0.55000000000000004">
      <c r="A351" s="90"/>
      <c r="B351" s="91"/>
      <c r="C351" s="91"/>
    </row>
    <row r="352" spans="1:3" s="46" customFormat="1" ht="24" x14ac:dyDescent="0.55000000000000004">
      <c r="A352" s="90"/>
      <c r="B352" s="91"/>
      <c r="C352" s="91"/>
    </row>
    <row r="353" spans="1:3" s="46" customFormat="1" ht="24" x14ac:dyDescent="0.55000000000000004">
      <c r="A353" s="90"/>
      <c r="B353" s="91"/>
      <c r="C353" s="91"/>
    </row>
    <row r="354" spans="1:3" s="46" customFormat="1" ht="24" x14ac:dyDescent="0.55000000000000004">
      <c r="A354" s="90"/>
      <c r="B354" s="91"/>
      <c r="C354" s="91"/>
    </row>
    <row r="355" spans="1:3" s="46" customFormat="1" ht="24" x14ac:dyDescent="0.55000000000000004">
      <c r="A355" s="90"/>
      <c r="B355" s="91"/>
      <c r="C355" s="91"/>
    </row>
    <row r="356" spans="1:3" s="46" customFormat="1" ht="24" x14ac:dyDescent="0.55000000000000004">
      <c r="A356" s="90"/>
      <c r="B356" s="91"/>
      <c r="C356" s="91"/>
    </row>
    <row r="357" spans="1:3" s="46" customFormat="1" ht="24" x14ac:dyDescent="0.55000000000000004">
      <c r="A357" s="90"/>
      <c r="B357" s="91"/>
      <c r="C357" s="91"/>
    </row>
    <row r="358" spans="1:3" s="46" customFormat="1" ht="24" x14ac:dyDescent="0.55000000000000004">
      <c r="A358" s="90"/>
      <c r="B358" s="91"/>
      <c r="C358" s="91"/>
    </row>
    <row r="359" spans="1:3" s="46" customFormat="1" ht="24" x14ac:dyDescent="0.55000000000000004">
      <c r="A359" s="90"/>
      <c r="B359" s="91"/>
      <c r="C359" s="91"/>
    </row>
    <row r="360" spans="1:3" s="46" customFormat="1" ht="24" x14ac:dyDescent="0.55000000000000004">
      <c r="A360" s="90"/>
      <c r="B360" s="91"/>
      <c r="C360" s="91"/>
    </row>
    <row r="361" spans="1:3" s="46" customFormat="1" ht="24" x14ac:dyDescent="0.55000000000000004">
      <c r="A361" s="90"/>
      <c r="B361" s="91"/>
      <c r="C361" s="91"/>
    </row>
    <row r="362" spans="1:3" s="46" customFormat="1" ht="24" x14ac:dyDescent="0.55000000000000004">
      <c r="A362" s="90"/>
      <c r="B362" s="91"/>
      <c r="C362" s="91"/>
    </row>
    <row r="363" spans="1:3" s="46" customFormat="1" ht="24" x14ac:dyDescent="0.55000000000000004">
      <c r="A363" s="90"/>
      <c r="B363" s="91"/>
      <c r="C363" s="91"/>
    </row>
    <row r="364" spans="1:3" s="46" customFormat="1" ht="24" x14ac:dyDescent="0.55000000000000004">
      <c r="A364" s="90"/>
      <c r="B364" s="91"/>
      <c r="C364" s="91"/>
    </row>
    <row r="365" spans="1:3" s="46" customFormat="1" ht="24" x14ac:dyDescent="0.55000000000000004">
      <c r="A365" s="90"/>
      <c r="B365" s="91"/>
      <c r="C365" s="91"/>
    </row>
    <row r="366" spans="1:3" s="46" customFormat="1" ht="24" x14ac:dyDescent="0.55000000000000004">
      <c r="A366" s="90"/>
      <c r="B366" s="91"/>
      <c r="C366" s="91"/>
    </row>
    <row r="367" spans="1:3" s="46" customFormat="1" ht="24" x14ac:dyDescent="0.55000000000000004">
      <c r="A367" s="90"/>
      <c r="B367" s="91"/>
      <c r="C367" s="91"/>
    </row>
    <row r="368" spans="1:3" s="46" customFormat="1" ht="24" x14ac:dyDescent="0.55000000000000004">
      <c r="A368" s="90"/>
      <c r="B368" s="91"/>
      <c r="C368" s="91"/>
    </row>
    <row r="369" spans="1:3" s="46" customFormat="1" ht="24" x14ac:dyDescent="0.55000000000000004">
      <c r="A369" s="90"/>
      <c r="B369" s="91"/>
      <c r="C369" s="91"/>
    </row>
    <row r="370" spans="1:3" s="46" customFormat="1" ht="24" x14ac:dyDescent="0.55000000000000004">
      <c r="A370" s="90"/>
      <c r="B370" s="91"/>
      <c r="C370" s="91"/>
    </row>
    <row r="371" spans="1:3" s="46" customFormat="1" ht="24" x14ac:dyDescent="0.55000000000000004">
      <c r="A371" s="90"/>
      <c r="B371" s="91"/>
      <c r="C371" s="91"/>
    </row>
    <row r="372" spans="1:3" s="46" customFormat="1" ht="24" x14ac:dyDescent="0.55000000000000004">
      <c r="A372" s="90"/>
      <c r="B372" s="91"/>
      <c r="C372" s="91"/>
    </row>
    <row r="373" spans="1:3" s="46" customFormat="1" ht="24" x14ac:dyDescent="0.55000000000000004">
      <c r="A373" s="90"/>
      <c r="B373" s="91"/>
      <c r="C373" s="91"/>
    </row>
    <row r="374" spans="1:3" s="46" customFormat="1" ht="24" x14ac:dyDescent="0.55000000000000004">
      <c r="A374" s="90"/>
      <c r="B374" s="91"/>
      <c r="C374" s="91"/>
    </row>
    <row r="375" spans="1:3" s="46" customFormat="1" ht="24" x14ac:dyDescent="0.55000000000000004">
      <c r="A375" s="90"/>
      <c r="B375" s="91"/>
      <c r="C375" s="91"/>
    </row>
    <row r="376" spans="1:3" s="46" customFormat="1" ht="24" x14ac:dyDescent="0.55000000000000004">
      <c r="A376" s="90"/>
      <c r="B376" s="91"/>
      <c r="C376" s="91"/>
    </row>
    <row r="377" spans="1:3" s="46" customFormat="1" ht="24" x14ac:dyDescent="0.55000000000000004">
      <c r="A377" s="90"/>
      <c r="B377" s="91"/>
      <c r="C377" s="91"/>
    </row>
    <row r="378" spans="1:3" s="46" customFormat="1" ht="24" x14ac:dyDescent="0.55000000000000004">
      <c r="A378" s="90"/>
      <c r="B378" s="91"/>
      <c r="C378" s="91"/>
    </row>
    <row r="379" spans="1:3" s="46" customFormat="1" ht="24" x14ac:dyDescent="0.55000000000000004">
      <c r="A379" s="90"/>
      <c r="B379" s="91"/>
      <c r="C379" s="91"/>
    </row>
    <row r="380" spans="1:3" s="46" customFormat="1" ht="24" x14ac:dyDescent="0.55000000000000004">
      <c r="A380" s="90"/>
      <c r="B380" s="91"/>
      <c r="C380" s="91"/>
    </row>
    <row r="381" spans="1:3" s="46" customFormat="1" ht="24" x14ac:dyDescent="0.55000000000000004">
      <c r="A381" s="90"/>
      <c r="B381" s="91"/>
      <c r="C381" s="91"/>
    </row>
    <row r="382" spans="1:3" s="46" customFormat="1" ht="24" x14ac:dyDescent="0.55000000000000004">
      <c r="A382" s="90"/>
      <c r="B382" s="91"/>
      <c r="C382" s="91"/>
    </row>
    <row r="383" spans="1:3" s="46" customFormat="1" ht="24" x14ac:dyDescent="0.55000000000000004">
      <c r="A383" s="90"/>
      <c r="B383" s="91"/>
      <c r="C383" s="91"/>
    </row>
    <row r="384" spans="1:3" s="46" customFormat="1" ht="24" x14ac:dyDescent="0.55000000000000004">
      <c r="A384" s="90"/>
      <c r="B384" s="91"/>
      <c r="C384" s="91"/>
    </row>
    <row r="385" spans="1:3" s="46" customFormat="1" ht="24" x14ac:dyDescent="0.55000000000000004">
      <c r="A385" s="90"/>
      <c r="B385" s="91"/>
      <c r="C385" s="91"/>
    </row>
    <row r="386" spans="1:3" s="46" customFormat="1" ht="24" x14ac:dyDescent="0.55000000000000004">
      <c r="A386" s="90"/>
      <c r="B386" s="91"/>
      <c r="C386" s="91"/>
    </row>
    <row r="387" spans="1:3" s="46" customFormat="1" ht="24" x14ac:dyDescent="0.55000000000000004">
      <c r="A387" s="90"/>
      <c r="B387" s="91"/>
      <c r="C387" s="91"/>
    </row>
    <row r="388" spans="1:3" s="46" customFormat="1" ht="24" x14ac:dyDescent="0.55000000000000004">
      <c r="A388" s="90"/>
      <c r="B388" s="91"/>
      <c r="C388" s="91"/>
    </row>
    <row r="389" spans="1:3" s="46" customFormat="1" ht="24" x14ac:dyDescent="0.55000000000000004">
      <c r="A389" s="90"/>
      <c r="B389" s="91"/>
      <c r="C389" s="91"/>
    </row>
    <row r="390" spans="1:3" s="46" customFormat="1" ht="24" x14ac:dyDescent="0.55000000000000004">
      <c r="A390" s="90"/>
      <c r="B390" s="91"/>
      <c r="C390" s="91"/>
    </row>
    <row r="391" spans="1:3" s="46" customFormat="1" ht="24" x14ac:dyDescent="0.55000000000000004">
      <c r="A391" s="90"/>
      <c r="B391" s="91"/>
      <c r="C391" s="91"/>
    </row>
    <row r="392" spans="1:3" s="46" customFormat="1" ht="24" x14ac:dyDescent="0.55000000000000004">
      <c r="A392" s="90"/>
      <c r="B392" s="91"/>
      <c r="C392" s="91"/>
    </row>
    <row r="393" spans="1:3" s="46" customFormat="1" ht="24" x14ac:dyDescent="0.55000000000000004">
      <c r="A393" s="90"/>
      <c r="B393" s="91"/>
      <c r="C393" s="91"/>
    </row>
    <row r="394" spans="1:3" s="46" customFormat="1" ht="24" x14ac:dyDescent="0.55000000000000004">
      <c r="A394" s="90"/>
      <c r="B394" s="91"/>
      <c r="C394" s="91"/>
    </row>
    <row r="395" spans="1:3" s="46" customFormat="1" ht="24" x14ac:dyDescent="0.55000000000000004">
      <c r="A395" s="90"/>
      <c r="B395" s="91"/>
      <c r="C395" s="91"/>
    </row>
    <row r="396" spans="1:3" s="46" customFormat="1" ht="24" x14ac:dyDescent="0.55000000000000004">
      <c r="A396" s="90"/>
      <c r="B396" s="91"/>
      <c r="C396" s="91"/>
    </row>
    <row r="397" spans="1:3" s="46" customFormat="1" ht="24" x14ac:dyDescent="0.55000000000000004">
      <c r="A397" s="90"/>
      <c r="B397" s="91"/>
      <c r="C397" s="91"/>
    </row>
    <row r="398" spans="1:3" s="46" customFormat="1" ht="24" x14ac:dyDescent="0.55000000000000004">
      <c r="A398" s="90"/>
      <c r="B398" s="91"/>
      <c r="C398" s="91"/>
    </row>
    <row r="399" spans="1:3" s="46" customFormat="1" ht="24" x14ac:dyDescent="0.55000000000000004">
      <c r="A399" s="90"/>
      <c r="B399" s="91"/>
      <c r="C399" s="91"/>
    </row>
    <row r="400" spans="1:3" s="46" customFormat="1" ht="24" x14ac:dyDescent="0.55000000000000004">
      <c r="A400" s="90"/>
      <c r="B400" s="91"/>
      <c r="C400" s="91"/>
    </row>
    <row r="401" spans="1:3" s="46" customFormat="1" ht="24" x14ac:dyDescent="0.55000000000000004">
      <c r="A401" s="90"/>
      <c r="B401" s="91"/>
      <c r="C401" s="91"/>
    </row>
    <row r="402" spans="1:3" s="46" customFormat="1" ht="24" x14ac:dyDescent="0.55000000000000004">
      <c r="A402" s="90"/>
      <c r="B402" s="91"/>
      <c r="C402" s="91"/>
    </row>
    <row r="403" spans="1:3" s="46" customFormat="1" ht="24" x14ac:dyDescent="0.55000000000000004">
      <c r="A403" s="90"/>
      <c r="B403" s="91"/>
      <c r="C403" s="91"/>
    </row>
    <row r="404" spans="1:3" s="46" customFormat="1" ht="24" x14ac:dyDescent="0.55000000000000004">
      <c r="A404" s="90"/>
      <c r="B404" s="91"/>
      <c r="C404" s="91"/>
    </row>
    <row r="405" spans="1:3" s="46" customFormat="1" ht="24" x14ac:dyDescent="0.55000000000000004">
      <c r="A405" s="90"/>
      <c r="B405" s="91"/>
      <c r="C405" s="91"/>
    </row>
    <row r="406" spans="1:3" s="46" customFormat="1" ht="24" x14ac:dyDescent="0.55000000000000004">
      <c r="A406" s="90"/>
      <c r="B406" s="91"/>
      <c r="C406" s="91"/>
    </row>
    <row r="407" spans="1:3" s="46" customFormat="1" ht="24" x14ac:dyDescent="0.55000000000000004">
      <c r="A407" s="90"/>
      <c r="B407" s="91"/>
      <c r="C407" s="91"/>
    </row>
    <row r="408" spans="1:3" s="46" customFormat="1" ht="24" x14ac:dyDescent="0.55000000000000004">
      <c r="A408" s="90"/>
      <c r="B408" s="91"/>
      <c r="C408" s="91"/>
    </row>
    <row r="409" spans="1:3" s="46" customFormat="1" ht="24" x14ac:dyDescent="0.55000000000000004">
      <c r="A409" s="90"/>
      <c r="B409" s="91"/>
      <c r="C409" s="91"/>
    </row>
    <row r="410" spans="1:3" s="46" customFormat="1" ht="24" x14ac:dyDescent="0.55000000000000004">
      <c r="A410" s="90"/>
      <c r="B410" s="91"/>
      <c r="C410" s="91"/>
    </row>
    <row r="411" spans="1:3" s="46" customFormat="1" ht="24" x14ac:dyDescent="0.55000000000000004">
      <c r="A411" s="90"/>
      <c r="B411" s="91"/>
      <c r="C411" s="91"/>
    </row>
    <row r="412" spans="1:3" s="46" customFormat="1" ht="24" x14ac:dyDescent="0.55000000000000004">
      <c r="A412" s="90"/>
      <c r="B412" s="91"/>
      <c r="C412" s="91"/>
    </row>
    <row r="413" spans="1:3" s="46" customFormat="1" ht="24" x14ac:dyDescent="0.55000000000000004">
      <c r="A413" s="90"/>
      <c r="B413" s="91"/>
      <c r="C413" s="91"/>
    </row>
    <row r="414" spans="1:3" s="46" customFormat="1" ht="24" x14ac:dyDescent="0.55000000000000004">
      <c r="A414" s="90"/>
      <c r="B414" s="91"/>
      <c r="C414" s="91"/>
    </row>
    <row r="415" spans="1:3" s="46" customFormat="1" ht="24" x14ac:dyDescent="0.55000000000000004">
      <c r="A415" s="90"/>
      <c r="B415" s="91"/>
      <c r="C415" s="91"/>
    </row>
    <row r="416" spans="1:3" s="46" customFormat="1" ht="24" x14ac:dyDescent="0.55000000000000004">
      <c r="A416" s="90"/>
      <c r="B416" s="91"/>
      <c r="C416" s="91"/>
    </row>
    <row r="417" spans="1:3" s="46" customFormat="1" ht="24" x14ac:dyDescent="0.55000000000000004">
      <c r="A417" s="90"/>
      <c r="B417" s="91"/>
      <c r="C417" s="91"/>
    </row>
    <row r="418" spans="1:3" s="46" customFormat="1" ht="24" x14ac:dyDescent="0.55000000000000004">
      <c r="A418" s="90"/>
      <c r="B418" s="91"/>
      <c r="C418" s="91"/>
    </row>
    <row r="419" spans="1:3" s="46" customFormat="1" ht="24" x14ac:dyDescent="0.55000000000000004">
      <c r="A419" s="90"/>
      <c r="B419" s="91"/>
      <c r="C419" s="91"/>
    </row>
    <row r="420" spans="1:3" s="46" customFormat="1" ht="24" x14ac:dyDescent="0.55000000000000004">
      <c r="A420" s="90"/>
      <c r="B420" s="91"/>
      <c r="C420" s="91"/>
    </row>
    <row r="421" spans="1:3" s="46" customFormat="1" ht="24" x14ac:dyDescent="0.55000000000000004">
      <c r="A421" s="90"/>
      <c r="B421" s="91"/>
      <c r="C421" s="91"/>
    </row>
    <row r="422" spans="1:3" s="46" customFormat="1" ht="24" x14ac:dyDescent="0.55000000000000004">
      <c r="A422" s="90"/>
      <c r="B422" s="91"/>
      <c r="C422" s="91"/>
    </row>
    <row r="423" spans="1:3" s="46" customFormat="1" ht="24" x14ac:dyDescent="0.55000000000000004">
      <c r="A423" s="90"/>
      <c r="B423" s="91"/>
      <c r="C423" s="91"/>
    </row>
    <row r="424" spans="1:3" s="46" customFormat="1" ht="24" x14ac:dyDescent="0.55000000000000004">
      <c r="A424" s="90"/>
      <c r="B424" s="91"/>
      <c r="C424" s="91"/>
    </row>
    <row r="425" spans="1:3" s="46" customFormat="1" ht="24" x14ac:dyDescent="0.55000000000000004">
      <c r="A425" s="90"/>
      <c r="B425" s="91"/>
      <c r="C425" s="91"/>
    </row>
    <row r="426" spans="1:3" s="46" customFormat="1" ht="24" x14ac:dyDescent="0.55000000000000004">
      <c r="A426" s="90"/>
      <c r="B426" s="91"/>
      <c r="C426" s="91"/>
    </row>
    <row r="427" spans="1:3" s="46" customFormat="1" ht="24" x14ac:dyDescent="0.55000000000000004">
      <c r="A427" s="90"/>
      <c r="B427" s="91"/>
      <c r="C427" s="91"/>
    </row>
    <row r="428" spans="1:3" s="46" customFormat="1" ht="24" x14ac:dyDescent="0.55000000000000004">
      <c r="A428" s="90"/>
      <c r="B428" s="91"/>
      <c r="C428" s="91"/>
    </row>
    <row r="429" spans="1:3" s="46" customFormat="1" ht="24" x14ac:dyDescent="0.55000000000000004">
      <c r="A429" s="90"/>
      <c r="B429" s="91"/>
      <c r="C429" s="91"/>
    </row>
    <row r="430" spans="1:3" s="46" customFormat="1" ht="24" x14ac:dyDescent="0.55000000000000004">
      <c r="A430" s="90"/>
      <c r="B430" s="91"/>
      <c r="C430" s="91"/>
    </row>
    <row r="431" spans="1:3" s="46" customFormat="1" ht="24" x14ac:dyDescent="0.55000000000000004">
      <c r="A431" s="90"/>
      <c r="B431" s="91"/>
      <c r="C431" s="91"/>
    </row>
    <row r="432" spans="1:3" s="46" customFormat="1" ht="24" x14ac:dyDescent="0.55000000000000004">
      <c r="A432" s="90"/>
      <c r="B432" s="91"/>
      <c r="C432" s="91"/>
    </row>
    <row r="433" spans="1:3" s="46" customFormat="1" ht="24" x14ac:dyDescent="0.55000000000000004">
      <c r="A433" s="90"/>
      <c r="B433" s="91"/>
      <c r="C433" s="91"/>
    </row>
    <row r="434" spans="1:3" s="46" customFormat="1" ht="24" x14ac:dyDescent="0.55000000000000004">
      <c r="A434" s="90"/>
      <c r="B434" s="91"/>
      <c r="C434" s="91"/>
    </row>
    <row r="435" spans="1:3" s="46" customFormat="1" ht="24" x14ac:dyDescent="0.55000000000000004">
      <c r="A435" s="90"/>
      <c r="B435" s="91"/>
      <c r="C435" s="91"/>
    </row>
    <row r="436" spans="1:3" s="46" customFormat="1" ht="24" x14ac:dyDescent="0.55000000000000004">
      <c r="A436" s="90"/>
      <c r="B436" s="91"/>
      <c r="C436" s="91"/>
    </row>
    <row r="437" spans="1:3" s="46" customFormat="1" ht="24" x14ac:dyDescent="0.55000000000000004">
      <c r="A437" s="90"/>
      <c r="B437" s="91"/>
      <c r="C437" s="91"/>
    </row>
    <row r="438" spans="1:3" s="46" customFormat="1" ht="24" x14ac:dyDescent="0.55000000000000004">
      <c r="A438" s="90"/>
      <c r="B438" s="91"/>
      <c r="C438" s="91"/>
    </row>
    <row r="439" spans="1:3" s="46" customFormat="1" ht="24" x14ac:dyDescent="0.55000000000000004">
      <c r="A439" s="90"/>
      <c r="B439" s="91"/>
      <c r="C439" s="91"/>
    </row>
    <row r="440" spans="1:3" s="46" customFormat="1" ht="24" x14ac:dyDescent="0.55000000000000004">
      <c r="A440" s="90"/>
      <c r="B440" s="91"/>
      <c r="C440" s="91"/>
    </row>
    <row r="441" spans="1:3" s="46" customFormat="1" ht="24" x14ac:dyDescent="0.55000000000000004">
      <c r="A441" s="90"/>
      <c r="B441" s="91"/>
      <c r="C441" s="91"/>
    </row>
    <row r="442" spans="1:3" s="46" customFormat="1" ht="24" x14ac:dyDescent="0.55000000000000004">
      <c r="A442" s="90"/>
      <c r="B442" s="91"/>
      <c r="C442" s="91"/>
    </row>
    <row r="443" spans="1:3" s="46" customFormat="1" ht="24" x14ac:dyDescent="0.55000000000000004">
      <c r="A443" s="90"/>
      <c r="B443" s="91"/>
      <c r="C443" s="91"/>
    </row>
    <row r="444" spans="1:3" s="46" customFormat="1" ht="24" x14ac:dyDescent="0.55000000000000004">
      <c r="A444" s="90"/>
      <c r="B444" s="91"/>
      <c r="C444" s="91"/>
    </row>
    <row r="445" spans="1:3" s="46" customFormat="1" ht="24" x14ac:dyDescent="0.55000000000000004">
      <c r="A445" s="90"/>
      <c r="B445" s="91"/>
      <c r="C445" s="91"/>
    </row>
    <row r="446" spans="1:3" s="46" customFormat="1" ht="24" x14ac:dyDescent="0.55000000000000004">
      <c r="A446" s="90"/>
      <c r="B446" s="91"/>
      <c r="C446" s="91"/>
    </row>
  </sheetData>
  <mergeCells count="19">
    <mergeCell ref="B326:B327"/>
    <mergeCell ref="C326:C327"/>
    <mergeCell ref="A231:A232"/>
    <mergeCell ref="B231:D231"/>
    <mergeCell ref="A254:A255"/>
    <mergeCell ref="B254:B255"/>
    <mergeCell ref="C254:C255"/>
    <mergeCell ref="A274:A275"/>
    <mergeCell ref="B274:D274"/>
    <mergeCell ref="A304:A305"/>
    <mergeCell ref="B304:B305"/>
    <mergeCell ref="C304:C305"/>
    <mergeCell ref="A1:D1"/>
    <mergeCell ref="A2:D2"/>
    <mergeCell ref="A186:A187"/>
    <mergeCell ref="B186:D186"/>
    <mergeCell ref="A217:A218"/>
    <mergeCell ref="B217:B218"/>
    <mergeCell ref="C217:C218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</xdr:col>
                <xdr:colOff>123825</xdr:colOff>
                <xdr:row>216</xdr:row>
                <xdr:rowOff>219075</xdr:rowOff>
              </from>
              <to>
                <xdr:col>1</xdr:col>
                <xdr:colOff>257175</xdr:colOff>
                <xdr:row>217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  <mc:AlternateContent xmlns:mc="http://schemas.openxmlformats.org/markup-compatibility/2006">
      <mc:Choice Requires="x14">
        <oleObject progId="Equation.3" shapeId="8196" r:id="rId6">
          <objectPr defaultSize="0" autoPict="0" r:id="rId5">
            <anchor moveWithCells="1" sizeWithCells="1">
              <from>
                <xdr:col>1</xdr:col>
                <xdr:colOff>123825</xdr:colOff>
                <xdr:row>303</xdr:row>
                <xdr:rowOff>161925</xdr:rowOff>
              </from>
              <to>
                <xdr:col>1</xdr:col>
                <xdr:colOff>257175</xdr:colOff>
                <xdr:row>304</xdr:row>
                <xdr:rowOff>28575</xdr:rowOff>
              </to>
            </anchor>
          </objectPr>
        </oleObject>
      </mc:Choice>
      <mc:Fallback>
        <oleObject progId="Equation.3" shapeId="8196" r:id="rId6"/>
      </mc:Fallback>
    </mc:AlternateContent>
    <mc:AlternateContent xmlns:mc="http://schemas.openxmlformats.org/markup-compatibility/2006">
      <mc:Choice Requires="x14">
        <oleObject progId="Equation.3" shapeId="8198" r:id="rId7">
          <objectPr defaultSize="0" autoPict="0" r:id="rId5">
            <anchor moveWithCells="1" sizeWithCells="1">
              <from>
                <xdr:col>1</xdr:col>
                <xdr:colOff>123825</xdr:colOff>
                <xdr:row>216</xdr:row>
                <xdr:rowOff>219075</xdr:rowOff>
              </from>
              <to>
                <xdr:col>1</xdr:col>
                <xdr:colOff>257175</xdr:colOff>
                <xdr:row>217</xdr:row>
                <xdr:rowOff>85725</xdr:rowOff>
              </to>
            </anchor>
          </objectPr>
        </oleObject>
      </mc:Choice>
      <mc:Fallback>
        <oleObject progId="Equation.3" shapeId="8198" r:id="rId7"/>
      </mc:Fallback>
    </mc:AlternateContent>
    <mc:AlternateContent xmlns:mc="http://schemas.openxmlformats.org/markup-compatibility/2006">
      <mc:Choice Requires="x14">
        <oleObject progId="Equation.3" shapeId="8200" r:id="rId8">
          <objectPr defaultSize="0" autoPict="0" r:id="rId5">
            <anchor moveWithCells="1" sizeWithCells="1">
              <from>
                <xdr:col>1</xdr:col>
                <xdr:colOff>123825</xdr:colOff>
                <xdr:row>303</xdr:row>
                <xdr:rowOff>161925</xdr:rowOff>
              </from>
              <to>
                <xdr:col>1</xdr:col>
                <xdr:colOff>257175</xdr:colOff>
                <xdr:row>304</xdr:row>
                <xdr:rowOff>28575</xdr:rowOff>
              </to>
            </anchor>
          </objectPr>
        </oleObject>
      </mc:Choice>
      <mc:Fallback>
        <oleObject progId="Equation.3" shapeId="8200" r:id="rId8"/>
      </mc:Fallback>
    </mc:AlternateContent>
    <mc:AlternateContent xmlns:mc="http://schemas.openxmlformats.org/markup-compatibility/2006">
      <mc:Choice Requires="x14">
        <oleObject progId="Equation.3" shapeId="8202" r:id="rId9">
          <objectPr defaultSize="0" autoPict="0" r:id="rId5">
            <anchor moveWithCells="1" sizeWithCells="1">
              <from>
                <xdr:col>1</xdr:col>
                <xdr:colOff>123825</xdr:colOff>
                <xdr:row>253</xdr:row>
                <xdr:rowOff>219075</xdr:rowOff>
              </from>
              <to>
                <xdr:col>1</xdr:col>
                <xdr:colOff>257175</xdr:colOff>
                <xdr:row>254</xdr:row>
                <xdr:rowOff>85725</xdr:rowOff>
              </to>
            </anchor>
          </objectPr>
        </oleObject>
      </mc:Choice>
      <mc:Fallback>
        <oleObject progId="Equation.3" shapeId="8202" r:id="rId9"/>
      </mc:Fallback>
    </mc:AlternateContent>
    <mc:AlternateContent xmlns:mc="http://schemas.openxmlformats.org/markup-compatibility/2006">
      <mc:Choice Requires="x14">
        <oleObject progId="Equation.3" shapeId="8203" r:id="rId10">
          <objectPr defaultSize="0" autoPict="0" r:id="rId5">
            <anchor moveWithCells="1" sizeWithCells="1">
              <from>
                <xdr:col>1</xdr:col>
                <xdr:colOff>123825</xdr:colOff>
                <xdr:row>253</xdr:row>
                <xdr:rowOff>219075</xdr:rowOff>
              </from>
              <to>
                <xdr:col>1</xdr:col>
                <xdr:colOff>257175</xdr:colOff>
                <xdr:row>254</xdr:row>
                <xdr:rowOff>85725</xdr:rowOff>
              </to>
            </anchor>
          </objectPr>
        </oleObject>
      </mc:Choice>
      <mc:Fallback>
        <oleObject progId="Equation.3" shapeId="8203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การตอบแบบฟอร์ม 1</vt:lpstr>
      <vt:lpstr>EPE (Elementary 2)</vt:lpstr>
      <vt:lpstr>Per-intermediate</vt:lpstr>
      <vt:lpstr>Staeter 2</vt:lpstr>
      <vt:lpstr>บทสรุปผู้บริหาร</vt:lpstr>
      <vt:lpstr>สรุปรวม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2022-10-06T03:35:14Z</cp:lastPrinted>
  <dcterms:created xsi:type="dcterms:W3CDTF">2020-12-28T02:20:10Z</dcterms:created>
  <dcterms:modified xsi:type="dcterms:W3CDTF">2022-11-18T03:08:07Z</dcterms:modified>
</cp:coreProperties>
</file>