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ปีงบประมาณ 2559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สรุป" sheetId="2" r:id="rId3"/>
    <sheet name="ข้อเสนอแนะ" sheetId="10" r:id="rId4"/>
  </sheets>
  <definedNames>
    <definedName name="_xlnm._FilterDatabase" localSheetId="0" hidden="1">คีย์ข้อมูล!$A$1:$AE$47</definedName>
  </definedNames>
  <calcPr calcId="152511"/>
</workbook>
</file>

<file path=xl/calcChain.xml><?xml version="1.0" encoding="utf-8"?>
<calcChain xmlns="http://schemas.openxmlformats.org/spreadsheetml/2006/main">
  <c r="G49" i="2" l="1"/>
  <c r="G48" i="2"/>
  <c r="F49" i="2"/>
  <c r="F48" i="2"/>
  <c r="C60" i="1" l="1"/>
  <c r="C54" i="1"/>
  <c r="C66" i="1"/>
  <c r="C58" i="1"/>
  <c r="C64" i="1"/>
  <c r="C63" i="1"/>
  <c r="C62" i="1"/>
  <c r="C57" i="1"/>
  <c r="C53" i="1"/>
  <c r="C52" i="1"/>
  <c r="C51" i="1"/>
  <c r="C50" i="1"/>
  <c r="C46" i="1" l="1"/>
  <c r="C55" i="1" l="1"/>
  <c r="I42" i="1"/>
  <c r="E43" i="1" l="1"/>
  <c r="F43" i="1"/>
  <c r="G43" i="1"/>
  <c r="H43" i="1"/>
  <c r="E42" i="1"/>
  <c r="F23" i="2" s="1"/>
  <c r="F42" i="1"/>
  <c r="F26" i="2" s="1"/>
  <c r="G42" i="1"/>
  <c r="F27" i="2" s="1"/>
  <c r="H42" i="1"/>
  <c r="F25" i="2" s="1"/>
  <c r="F13" i="2"/>
  <c r="AC45" i="1"/>
  <c r="F109" i="2" s="1"/>
  <c r="Z45" i="1"/>
  <c r="F104" i="2" s="1"/>
  <c r="V45" i="1"/>
  <c r="F54" i="2" s="1"/>
  <c r="T45" i="1"/>
  <c r="R45" i="1"/>
  <c r="F98" i="2" s="1"/>
  <c r="M45" i="1"/>
  <c r="F91" i="2" s="1"/>
  <c r="K45" i="1"/>
  <c r="AC44" i="1"/>
  <c r="G109" i="2" s="1"/>
  <c r="Z44" i="1"/>
  <c r="G104" i="2" s="1"/>
  <c r="V44" i="1"/>
  <c r="G54" i="2" s="1"/>
  <c r="T44" i="1"/>
  <c r="G50" i="2" s="1"/>
  <c r="R44" i="1"/>
  <c r="G98" i="2" s="1"/>
  <c r="M44" i="1"/>
  <c r="G91" i="2" s="1"/>
  <c r="K44" i="1"/>
  <c r="G87" i="2" s="1"/>
  <c r="AD43" i="1"/>
  <c r="G110" i="2" s="1"/>
  <c r="AC43" i="1"/>
  <c r="G108" i="2" s="1"/>
  <c r="AB43" i="1"/>
  <c r="G107" i="2" s="1"/>
  <c r="AA43" i="1"/>
  <c r="G106" i="2" s="1"/>
  <c r="Z43" i="1"/>
  <c r="G103" i="2" s="1"/>
  <c r="Y43" i="1"/>
  <c r="G102" i="2" s="1"/>
  <c r="X43" i="1"/>
  <c r="G101" i="2" s="1"/>
  <c r="W43" i="1"/>
  <c r="G100" i="2" s="1"/>
  <c r="V43" i="1"/>
  <c r="G53" i="2" s="1"/>
  <c r="U43" i="1"/>
  <c r="G52" i="2" s="1"/>
  <c r="T43" i="1"/>
  <c r="S43" i="1"/>
  <c r="R43" i="1"/>
  <c r="G97" i="2" s="1"/>
  <c r="Q43" i="1"/>
  <c r="G96" i="2" s="1"/>
  <c r="P43" i="1"/>
  <c r="G95" i="2" s="1"/>
  <c r="O43" i="1"/>
  <c r="G94" i="2" s="1"/>
  <c r="N43" i="1"/>
  <c r="G93" i="2" s="1"/>
  <c r="M43" i="1"/>
  <c r="G90" i="2" s="1"/>
  <c r="L43" i="1"/>
  <c r="G89" i="2" s="1"/>
  <c r="K43" i="1"/>
  <c r="G86" i="2" s="1"/>
  <c r="J43" i="1"/>
  <c r="G85" i="2" s="1"/>
  <c r="I43" i="1"/>
  <c r="G84" i="2" s="1"/>
  <c r="D43" i="1"/>
  <c r="AD42" i="1"/>
  <c r="F110" i="2" s="1"/>
  <c r="AC42" i="1"/>
  <c r="F108" i="2" s="1"/>
  <c r="AB42" i="1"/>
  <c r="F107" i="2" s="1"/>
  <c r="AA42" i="1"/>
  <c r="F106" i="2" s="1"/>
  <c r="Z42" i="1"/>
  <c r="F103" i="2" s="1"/>
  <c r="Y42" i="1"/>
  <c r="F102" i="2" s="1"/>
  <c r="X42" i="1"/>
  <c r="F101" i="2" s="1"/>
  <c r="W42" i="1"/>
  <c r="F100" i="2" s="1"/>
  <c r="V42" i="1"/>
  <c r="F53" i="2" s="1"/>
  <c r="U42" i="1"/>
  <c r="F52" i="2" s="1"/>
  <c r="T42" i="1"/>
  <c r="S42" i="1"/>
  <c r="R42" i="1"/>
  <c r="F97" i="2" s="1"/>
  <c r="Q42" i="1"/>
  <c r="F96" i="2" s="1"/>
  <c r="P42" i="1"/>
  <c r="F95" i="2" s="1"/>
  <c r="O42" i="1"/>
  <c r="F94" i="2" s="1"/>
  <c r="N42" i="1"/>
  <c r="F93" i="2" s="1"/>
  <c r="M42" i="1"/>
  <c r="F90" i="2" s="1"/>
  <c r="L42" i="1"/>
  <c r="F89" i="2" s="1"/>
  <c r="K42" i="1"/>
  <c r="F86" i="2" s="1"/>
  <c r="J42" i="1"/>
  <c r="F85" i="2" s="1"/>
  <c r="F84" i="2"/>
  <c r="D42" i="1"/>
  <c r="F24" i="2" s="1"/>
  <c r="F14" i="2" l="1"/>
  <c r="AD45" i="1"/>
  <c r="F87" i="2"/>
  <c r="C47" i="1"/>
  <c r="AE42" i="1"/>
  <c r="H104" i="2"/>
  <c r="C56" i="1" l="1"/>
  <c r="C59" i="1"/>
  <c r="C61" i="1"/>
  <c r="F28" i="2"/>
  <c r="C65" i="1" l="1"/>
  <c r="C67" i="1" s="1"/>
  <c r="G28" i="2"/>
  <c r="G24" i="2"/>
  <c r="G26" i="2"/>
  <c r="G27" i="2"/>
  <c r="G25" i="2"/>
  <c r="H100" i="2" l="1"/>
  <c r="H101" i="2"/>
  <c r="H102" i="2"/>
  <c r="H103" i="2"/>
  <c r="H53" i="2" l="1"/>
  <c r="H49" i="2"/>
  <c r="H52" i="2"/>
  <c r="F50" i="2" l="1"/>
  <c r="G14" i="2" l="1"/>
  <c r="G13" i="2"/>
  <c r="H48" i="2"/>
  <c r="H108" i="2"/>
  <c r="H107" i="2"/>
  <c r="H97" i="2"/>
  <c r="H96" i="2"/>
  <c r="H95" i="2"/>
  <c r="H94" i="2"/>
  <c r="H90" i="2"/>
  <c r="H91" i="2"/>
  <c r="H86" i="2"/>
  <c r="H85" i="2"/>
  <c r="H84" i="2"/>
  <c r="H50" i="2" l="1"/>
  <c r="H89" i="2"/>
  <c r="H109" i="2"/>
  <c r="H87" i="2"/>
  <c r="H106" i="2"/>
  <c r="H98" i="2"/>
  <c r="H110" i="2"/>
  <c r="H54" i="2"/>
  <c r="H93" i="2"/>
</calcChain>
</file>

<file path=xl/comments1.xml><?xml version="1.0" encoding="utf-8"?>
<comments xmlns="http://schemas.openxmlformats.org/spreadsheetml/2006/main">
  <authors>
    <author>monta charewan</author>
  </authors>
  <commentList>
    <comment ref="C54" authorId="0" shapeId="0">
      <text>
        <r>
          <rPr>
            <b/>
            <sz val="9"/>
            <color indexed="81"/>
            <rFont val="Tahoma"/>
            <family val="2"/>
          </rPr>
          <t>monta charewan: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<sst xmlns="http://schemas.openxmlformats.org/spreadsheetml/2006/main" count="223" uniqueCount="129">
  <si>
    <t>คณะ</t>
  </si>
  <si>
    <t>web</t>
  </si>
  <si>
    <t>4.1.1</t>
  </si>
  <si>
    <t>4.2.1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</si>
  <si>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</si>
  <si>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</si>
  <si>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</si>
  <si>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</si>
  <si>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</si>
  <si>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</si>
  <si>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</si>
  <si>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</si>
  <si>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</si>
  <si>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</si>
  <si>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</si>
  <si>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</si>
  <si>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</si>
  <si>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</si>
  <si>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</si>
  <si>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</si>
  <si>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</si>
  <si>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</si>
  <si>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</si>
  <si>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</si>
  <si>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</si>
  <si>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</si>
  <si>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</si>
  <si>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</si>
  <si>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</si>
  <si>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</si>
  <si>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</si>
  <si>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</si>
  <si>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</si>
  <si>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</si>
  <si>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</si>
  <si>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</si>
  <si>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</si>
  <si>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</si>
  <si>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</si>
  <si>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</si>
  <si>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</si>
  <si>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</si>
  <si>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</si>
  <si>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>จากตาราง 3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</si>
  <si>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</si>
  <si>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</si>
  <si>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</si>
  <si>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</si>
  <si>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</si>
  <si>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</si>
  <si>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สหเวชศาสตร์</t>
  </si>
  <si>
    <t>ใบปลิว</t>
  </si>
  <si>
    <t>มนุษยศาสตร์</t>
  </si>
  <si>
    <t>4. ด้านคุณภาพการให้บริการ</t>
  </si>
  <si>
    <t xml:space="preserve">       เฉลี่ยรวมด้านคุณภาพการให้บริการ</t>
  </si>
  <si>
    <t>- 4 -</t>
  </si>
  <si>
    <t xml:space="preserve">- 5 - </t>
  </si>
  <si>
    <t>วิศวกรรมศาสตร์</t>
  </si>
  <si>
    <t>ศึกษาศาสตร์</t>
  </si>
  <si>
    <t>วิทยาศาสตร์</t>
  </si>
  <si>
    <t xml:space="preserve">          ข้อเสนอแนะการจัดโครงการครั้งต่อไปคือ ควรจัดโครงการอบรมจริยธรรมการวิจัยอย่างต่อเนื่อง  </t>
  </si>
  <si>
    <t>ณ ห้องสัมมนาเอกาทศรถ 210 อาคารเอกาทศรถ มหาวิทยาลัยนเรศวร</t>
  </si>
  <si>
    <t>เจ้าหน้าที่</t>
  </si>
  <si>
    <t xml:space="preserve">   1.2  ความเหมาะสมของวันจัดโครงการ (วันพุธที่ 3 กุมภาพันธ์ 2559)</t>
  </si>
  <si>
    <t>4.1.2  กฎ ระเบียบ และแนวปฏิบัติที่เกี่ยวข้องกับการปฏิบัติงานวิจัย
ระดับบัณฑิตศึกษา</t>
  </si>
  <si>
    <t>4.2.1  นโยบายการปฏิบัติงานวิชาการ ระดับบัณฑิตศึกษา</t>
  </si>
  <si>
    <t>4.3  ความรู้ และความสามารถในการถ่ายทอดความรู้ของวิทยากร 
(ศ.ดร.รัตนะ บัวสนธ์)</t>
  </si>
  <si>
    <t>4.4  ความรู้ และความสามารถในการถ่ายทอดความรู้ของวิทยากร 
(ผศ.ดร.เอื้อมพร หลินเจริญ)</t>
  </si>
  <si>
    <t>4.5  ความรู้ และความสามารถในการถ่ายทอดความรู้ของวิทยากร 
(คุณสินีนาฏ พุ่มสอาด)</t>
  </si>
  <si>
    <t>วิทยาลัยพลังงานทดแทน</t>
  </si>
  <si>
    <t>บันทึกข้อความ</t>
  </si>
  <si>
    <t>สังคมศาสตร์</t>
  </si>
  <si>
    <t>บริหารธุรกิจ เศรษฐศาสตร์และการสื่อสาร</t>
  </si>
  <si>
    <t>เภสัชศาสตร์</t>
  </si>
  <si>
    <t>เกษตรศาสตร์ ทรัพยากรธรรมชาติและสิ่งแวดล้อม</t>
  </si>
  <si>
    <t>ทันตแพทยศาสตร์</t>
  </si>
  <si>
    <t>สาธารณสุขศาสตร์</t>
  </si>
  <si>
    <t>วิทยาศาสตร์การแพทย์</t>
  </si>
  <si>
    <t>แพทยศาสตร์</t>
  </si>
  <si>
    <t>โลจิสติกส์และโซ่อุปทาน</t>
  </si>
  <si>
    <t>สถาปัตยกรรมศาสตร์</t>
  </si>
  <si>
    <t>วันพุธที่ 3 กุมภาพันธ์ 2559</t>
  </si>
  <si>
    <t xml:space="preserve">website บัณฑิตวิทยาลัย </t>
  </si>
  <si>
    <t>จากตาราง 2  พบว่าผู้ตอบแบบสอบถามทราบข้อมูลจากโครงการฯ จากคณะที่สังกัด</t>
  </si>
  <si>
    <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</si>
  <si>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(ตอบได้มากกว่า 1 ข้อ)</t>
  </si>
  <si>
    <t>จากตาราง 4 พบว่าผู้ตอบแบบสอบถามมีความคิดเห็นเกี่ยวกับการจัดโครงการอบรมจริยธรรมการวิจัย</t>
  </si>
  <si>
    <t>มหาวิทยาลัยนเรศวร ในภาพรวมพบว่า ผู้เข้าร่วมโครงการฯ มีความคิดเห็นอยู่ในระดับมาก (ค่าเฉลี่ย 4.39)</t>
  </si>
  <si>
    <t xml:space="preserve">ระดับบัณฑิตศึกษา ในวันพุธที่ 3 กุมภาพันธ์ 2559  ณ ห้องสัมมนาเอกาทศรถ 210 อาคารเอกาทศรถ </t>
  </si>
  <si>
    <t xml:space="preserve">          ความคิดเห็นเกี่ยวกับการจัดโครงการฯ ในภาพรวมอยู่ในระดับมาก (ค่าเฉลี่ย 4.39) เมื่อพิจารณารายด้าน</t>
  </si>
  <si>
    <t xml:space="preserve">(ค่าเฉลี่ย 4.51) และพิจารณารายข้อแล้วพบว่า ข้อที่มีค่าเฉลี่ยสูงที่สุดคือ เจ้าหน้าที่ให้บริการด้วยความเต็มใจ </t>
  </si>
  <si>
    <t>(09.30 - 12.30 น.) (ค่าเฉลี่ย 4.28)</t>
  </si>
  <si>
    <t xml:space="preserve">ภาพรวม อยู่ในระดับมาก  (ค่าเฉลี่ย 3.64)  และหลังเข้ารับการอบรมค่าเฉลี่ยความรู้ ความเข้าใจสูงขึ้น อยู่ในระดับมาก </t>
  </si>
  <si>
    <t xml:space="preserve">4.6  การเข้ารับการอบรมจริยธรรมการวิจัยในครั้งนี้เป็นประโยชน์ต่อการปฏิบัติงานวิชาการ
</t>
  </si>
  <si>
    <t xml:space="preserve">   1.3  ความเหมาะสมของระยะเวลาในการจัดโครงการ (09.00 - 12.30 น.)</t>
  </si>
  <si>
    <t>รองลงมาได้แก่ website บัณฑิตวิทยาลัย คิดเป็นร้อยละ 17.31 ความคิดเห็นเกี่ยวกับการจัดโครงการอบรม</t>
  </si>
  <si>
    <t>จริยธรรมการวิจัยระดับบัณฑิตศึกษา มหาวิทยาลัยนเรศวร พบว่า ก่อนเข้ารับการอบรมผู้เข้าร่วมโครงการ</t>
  </si>
  <si>
    <t>มีความรู้ความเข้าใจเกี่ยวกับกิจกรรมที่จัดในโครงการฯ ภาพรวม อยู่ในระดับมาก (ค่าเฉลี่ย 3.64) และหลังเข้ารับ</t>
  </si>
  <si>
    <t>พบว่า ด้านที่มีค่าเฉลี่ยสูงที่สุด คือ ด้านเจ้าหน้าที่ผู้ให้บริการ (ค่าเฉลี่ย 4.64) รองลงมาคือ ด้านคุณภาพการให้บริการ</t>
  </si>
  <si>
    <t xml:space="preserve">ยิ้มแย้มแจ่มใส (ค่าเฉลี่ย 4.65) และข้อที่มีค่าเฉลี่ยต่ำที่สุดคือ ความเหมาะสมของระยะเวลาในการจัดโครงการ </t>
  </si>
  <si>
    <t>ณ ห้องสัมมนาเอกาทศรถ 210 อาคารเอกาทศรถ มหาวิทยาลัยนเรศวร โดยมีวัตถุประสงค์ เพื่อให้เจ้าหน้าที่</t>
  </si>
  <si>
    <t xml:space="preserve">          ผู้ปฏิบัติงาน บัณฑิตศึกษาได้เกิดความรู้ ความเข้าใจ ในเรื่อง กฎ ระเบียบ และแนวปฏิบัติที่เกี่ยวข้องกับ</t>
  </si>
  <si>
    <t xml:space="preserve">          ผู้ตอบแบบสอบถามทราบข้อมูลการดำเนินโครงการจากคณะที่สังกัด มากที่สุด คิดเป็นร้อยละ 59.61</t>
  </si>
  <si>
    <t>จากตาราง 1 พบว่า ผู้ตอบแบบสอบถามเป็นเจ้าหน้าที่  คิดเป็นร้อยละ 100.00</t>
  </si>
  <si>
    <t>ใบปลิว/โปสเตอร์ประชาสัมพันธ์</t>
  </si>
  <si>
    <t>มากที่สุด คิดเป็นร้อยละ 59.61 รองลงมาได้แก่  website บัณฑิตวิทยาลัย คิดเป็นร้อยละ 17.31</t>
  </si>
  <si>
    <t>คิดเป็นร้อยละ 100.00 ของผู้เข้าร่วมโครงการ โดยผู้เข้าร่วมโครงการเป็นเจ้าหน้าที่ทั้งหมด</t>
  </si>
  <si>
    <t>เมื่อพิจารณารายด้านแล้ว พบว่า ผู้ตอบแบบสอบถามส่วนใหญ่มีความคิดเห็นอยู่ในระดับมาก ยกเว้นด้าน</t>
  </si>
  <si>
    <t>ที่มีค่าเฉลี่ยสูงที่สุด คือ ด้านเจ้าหน้าที่ผู้ให้บริการ (ค่าเฉลี่ย 4.64) รองลงมาคือ ด้านคุณภาพการให้บริการ</t>
  </si>
  <si>
    <t>ผลการประเมินโครงการอบรมจริยธรรมการวิจัยระดับบัณฑิตศึกษา (ระยะที่ 2)</t>
  </si>
  <si>
    <t xml:space="preserve">          จากการจัดโครงการอบรมจริยธรรมการวิจัยระดับบัณฑิตศึกษา (ระยะที่ 2) ในวันพุธที่ 3 กุมภาพันธ์ 2559</t>
  </si>
  <si>
    <t>(ค่าเฉลี่ย 4.51) และพิจารณารายข้อแล้ว พบว่า ข้อที่มีค่าเฉลี่ยสูงที่สุดคือ ด้านเจ้าหน้าที่ให้บริหารด้วยความเต็มใจ</t>
  </si>
  <si>
    <t>ยิ้มแย้มแจ่มใส (ค่าเฉลี่ย 4.65) และข้อที่มีค่าเฉลี่ยต่ำที่สุดคือ ความเหมาะสมของระยะเวลาในการจัดโครงการ</t>
  </si>
  <si>
    <t>(09.00 - 12.30 น.) (ค่าเฉลี่ย 4.28)</t>
  </si>
  <si>
    <t xml:space="preserve">(ค่าเฉลี่ย 4.31) </t>
  </si>
  <si>
    <r>
      <t>ตาราง  3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40)</t>
    </r>
  </si>
  <si>
    <r>
      <t>ตาราง 4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40)</t>
    </r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</si>
  <si>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</si>
  <si>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t>4.1.1  กฎ ระเบียบ และแนวปฏิบัติที่เกี่ยวข้องกับการปฏิบัติงานวิจัย
ระดับบัณฑิตศึกษา</t>
  </si>
  <si>
    <t>4.1.2  นโยบายการปฏิบัติงานวิชาการ ระดับบัณฑิตศึกษา</t>
  </si>
  <si>
    <t xml:space="preserve">การปฏิบัติงานวิจัยระดับบัณฑิตศึกษา มีผู้เข้าร่วมโครงการ จำนวน 40 คน ผู้ตอบแบบสอบถาม จำนวน 40 คน </t>
  </si>
  <si>
    <t>การอบรมค่าเฉลี่ยความรู้ ความเข้าใจสูงขึ้น อยู่ในระดับมาก (ค่าเฉลี่ย 4.31)</t>
  </si>
  <si>
    <t xml:space="preserve">          และควรจัดอบรมนอกสถานที่ ช่วงเวลาในการจัดอบรมนานเกินไป ควรจัดอบรมนักวิชาการศึกษา</t>
  </si>
  <si>
    <t xml:space="preserve">          ควรจัดโครงการอบรมจริยธรรมการวิจัยอย่างต่อเนื่อง และควรจัดอบรมนอกสถานที่  </t>
  </si>
  <si>
    <t xml:space="preserve">          เพื่อสร้างความเข้าใจให้เจ้าหน้าที่ผู้ปฏิบัติงานอย่างต่อเนื่อง ไม่ควรทิ้งเรื่องระยะเวลาในการอบรมนานเกินไป</t>
  </si>
  <si>
    <t xml:space="preserve">          ช่วงเวลาในการจัดอบรมนานเกินไป ควรจัดอบรมนักวิชาการศึกษา เพื่อสร้างความเข้าใจ</t>
  </si>
  <si>
    <t xml:space="preserve">          ให้เจ้าหน้าที่ผู้ปฏิบัติงานอย่างต่อเนื่อง ไม่ควรทิ้งเรื่องระยะเวลาในการอบรมนานเกินไป</t>
  </si>
  <si>
    <t xml:space="preserve">  </t>
  </si>
  <si>
    <t xml:space="preserve">          ให้เจ้าหน้าที่ได้รับข้อมูล เกี่ยวกับ กฎ ระเบียบ และแนวปฏิบัติที่ทันสมัย ทันเหตุการณ์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</si>
</sst>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7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2" fontId="11" fillId="0" borderId="0" xfId="0" applyNumberFormat="1" applyFont="1" applyAlignment="1">
      <alignment wrapText="1"/>
    </xf>
    <xf numFmtId="0" fontId="11" fillId="2" borderId="0" xfId="0" applyFont="1" applyFill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11" fillId="0" borderId="0" xfId="0" applyFont="1" applyAlignment="1">
      <alignment vertical="top" wrapText="1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vertical="top"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 indent="5"/>
    </xf>
    <xf numFmtId="0" fontId="8" fillId="0" borderId="0" xfId="0" applyFont="1" applyFill="1" applyBorder="1" applyAlignment="1">
      <alignment horizontal="left" vertical="center" indent="5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3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1" fillId="5" borderId="0" xfId="0" applyFont="1" applyFill="1" applyAlignment="1">
      <alignment vertical="top" wrapText="1"/>
    </xf>
    <xf numFmtId="0" fontId="11" fillId="6" borderId="0" xfId="0" applyFont="1" applyFill="1" applyAlignment="1">
      <alignment vertical="top" wrapText="1"/>
    </xf>
    <xf numFmtId="0" fontId="23" fillId="5" borderId="0" xfId="0" applyFont="1" applyFill="1" applyAlignment="1">
      <alignment wrapText="1"/>
    </xf>
    <xf numFmtId="0" fontId="23" fillId="6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23" fillId="9" borderId="0" xfId="0" applyFont="1" applyFill="1" applyAlignment="1">
      <alignment horizontal="right" wrapText="1"/>
    </xf>
    <xf numFmtId="0" fontId="11" fillId="9" borderId="0" xfId="0" applyFont="1" applyFill="1" applyAlignment="1">
      <alignment wrapText="1"/>
    </xf>
    <xf numFmtId="0" fontId="11" fillId="9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23" fillId="10" borderId="0" xfId="0" applyFont="1" applyFill="1" applyAlignment="1">
      <alignment horizontal="right" wrapText="1"/>
    </xf>
    <xf numFmtId="0" fontId="11" fillId="10" borderId="0" xfId="0" applyFont="1" applyFill="1" applyAlignment="1">
      <alignment wrapText="1"/>
    </xf>
    <xf numFmtId="0" fontId="11" fillId="10" borderId="0" xfId="0" applyFont="1" applyFill="1" applyAlignment="1">
      <alignment vertical="top" wrapText="1"/>
    </xf>
    <xf numFmtId="0" fontId="23" fillId="7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11" fillId="7" borderId="0" xfId="0" applyFont="1" applyFill="1" applyAlignment="1">
      <alignment vertical="top" wrapText="1"/>
    </xf>
    <xf numFmtId="0" fontId="10" fillId="4" borderId="0" xfId="0" applyFont="1" applyFill="1" applyAlignment="1">
      <alignment wrapText="1"/>
    </xf>
    <xf numFmtId="0" fontId="8" fillId="4" borderId="0" xfId="0" applyFont="1" applyFill="1" applyAlignment="1">
      <alignment horizontal="right"/>
    </xf>
    <xf numFmtId="2" fontId="10" fillId="4" borderId="0" xfId="0" applyNumberFormat="1" applyFont="1" applyFill="1" applyAlignment="1">
      <alignment wrapText="1"/>
    </xf>
    <xf numFmtId="0" fontId="10" fillId="7" borderId="0" xfId="0" applyFont="1" applyFill="1" applyAlignment="1">
      <alignment wrapText="1"/>
    </xf>
    <xf numFmtId="2" fontId="10" fillId="7" borderId="0" xfId="0" applyNumberFormat="1" applyFont="1" applyFill="1" applyAlignment="1">
      <alignment wrapText="1"/>
    </xf>
    <xf numFmtId="0" fontId="10" fillId="6" borderId="0" xfId="0" applyFont="1" applyFill="1" applyAlignment="1">
      <alignment wrapText="1"/>
    </xf>
    <xf numFmtId="2" fontId="10" fillId="6" borderId="0" xfId="0" applyNumberFormat="1" applyFont="1" applyFill="1" applyAlignment="1">
      <alignment wrapText="1"/>
    </xf>
    <xf numFmtId="2" fontId="10" fillId="10" borderId="0" xfId="0" applyNumberFormat="1" applyFont="1" applyFill="1" applyAlignment="1">
      <alignment wrapText="1"/>
    </xf>
    <xf numFmtId="2" fontId="10" fillId="9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10" fillId="3" borderId="0" xfId="0" applyNumberFormat="1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26" fillId="7" borderId="0" xfId="0" applyFont="1" applyFill="1" applyAlignment="1">
      <alignment wrapText="1"/>
    </xf>
    <xf numFmtId="2" fontId="8" fillId="7" borderId="0" xfId="0" applyNumberFormat="1" applyFont="1" applyFill="1" applyAlignment="1">
      <alignment wrapText="1"/>
    </xf>
    <xf numFmtId="0" fontId="26" fillId="6" borderId="0" xfId="0" applyFont="1" applyFill="1" applyAlignment="1">
      <alignment wrapText="1"/>
    </xf>
    <xf numFmtId="2" fontId="8" fillId="6" borderId="0" xfId="0" applyNumberFormat="1" applyFont="1" applyFill="1" applyAlignment="1">
      <alignment wrapText="1"/>
    </xf>
    <xf numFmtId="2" fontId="26" fillId="10" borderId="0" xfId="0" applyNumberFormat="1" applyFont="1" applyFill="1" applyAlignment="1">
      <alignment wrapText="1"/>
    </xf>
    <xf numFmtId="2" fontId="8" fillId="10" borderId="0" xfId="0" applyNumberFormat="1" applyFont="1" applyFill="1" applyAlignment="1">
      <alignment wrapText="1"/>
    </xf>
    <xf numFmtId="2" fontId="26" fillId="9" borderId="0" xfId="0" applyNumberFormat="1" applyFont="1" applyFill="1" applyAlignment="1">
      <alignment wrapText="1"/>
    </xf>
    <xf numFmtId="2" fontId="8" fillId="9" borderId="0" xfId="0" applyNumberFormat="1" applyFont="1" applyFill="1" applyAlignment="1">
      <alignment wrapText="1"/>
    </xf>
    <xf numFmtId="0" fontId="26" fillId="3" borderId="0" xfId="0" applyFont="1" applyFill="1" applyAlignment="1">
      <alignment wrapText="1"/>
    </xf>
    <xf numFmtId="2" fontId="8" fillId="3" borderId="0" xfId="0" applyNumberFormat="1" applyFont="1" applyFill="1" applyAlignment="1">
      <alignment wrapText="1"/>
    </xf>
    <xf numFmtId="2" fontId="8" fillId="5" borderId="0" xfId="0" applyNumberFormat="1" applyFont="1" applyFill="1" applyAlignment="1">
      <alignment wrapText="1"/>
    </xf>
    <xf numFmtId="2" fontId="10" fillId="2" borderId="0" xfId="0" applyNumberFormat="1" applyFont="1" applyFill="1" applyAlignment="1">
      <alignment wrapText="1"/>
    </xf>
    <xf numFmtId="0" fontId="23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0" fontId="10" fillId="8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1" fillId="8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49" fontId="1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8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1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EDADE4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80</xdr:row>
          <xdr:rowOff>209550</xdr:rowOff>
        </xdr:from>
        <xdr:to>
          <xdr:col>5</xdr:col>
          <xdr:colOff>342900</xdr:colOff>
          <xdr:row>81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44</xdr:row>
          <xdr:rowOff>209550</xdr:rowOff>
        </xdr:from>
        <xdr:to>
          <xdr:col>5</xdr:col>
          <xdr:colOff>352425</xdr:colOff>
          <xdr:row>45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7"/>
  <sheetViews>
    <sheetView topLeftCell="O34" zoomScale="130" zoomScaleNormal="130" workbookViewId="0">
      <selection activeCell="S43" sqref="S43"/>
    </sheetView>
  </sheetViews>
  <sheetFormatPr defaultColWidth="15" defaultRowHeight="21"/>
  <cols>
    <col min="1" max="1" width="5.7109375" style="16" customWidth="1"/>
    <col min="2" max="2" width="52.140625" style="16" customWidth="1"/>
    <col min="3" max="3" width="37" style="16" customWidth="1"/>
    <col min="4" max="4" width="8.85546875" style="16" customWidth="1"/>
    <col min="5" max="5" width="7.5703125" style="16" customWidth="1"/>
    <col min="6" max="6" width="7.28515625" style="16" customWidth="1"/>
    <col min="7" max="7" width="8.42578125" style="16" customWidth="1"/>
    <col min="8" max="8" width="9.28515625" style="16" customWidth="1"/>
    <col min="9" max="9" width="6.42578125" style="18" customWidth="1"/>
    <col min="10" max="11" width="7.7109375" style="18" customWidth="1"/>
    <col min="12" max="13" width="7.7109375" style="103" customWidth="1"/>
    <col min="14" max="17" width="7.7109375" style="89" customWidth="1"/>
    <col min="18" max="18" width="6.85546875" style="89" customWidth="1"/>
    <col min="19" max="19" width="6.7109375" style="100" customWidth="1"/>
    <col min="20" max="20" width="6.5703125" style="100" customWidth="1"/>
    <col min="21" max="21" width="7.7109375" style="96" customWidth="1"/>
    <col min="22" max="22" width="7.140625" style="96" customWidth="1"/>
    <col min="23" max="23" width="6.7109375" style="69" customWidth="1"/>
    <col min="24" max="24" width="6.85546875" style="69" customWidth="1"/>
    <col min="25" max="25" width="6.42578125" style="69" customWidth="1"/>
    <col min="26" max="26" width="6.7109375" style="69" customWidth="1"/>
    <col min="27" max="27" width="7.7109375" style="88" customWidth="1"/>
    <col min="28" max="28" width="9.140625" style="88" customWidth="1"/>
    <col min="29" max="29" width="9.42578125" style="88" customWidth="1"/>
    <col min="30" max="16384" width="15" style="16"/>
  </cols>
  <sheetData>
    <row r="1" spans="1:29" s="81" customFormat="1" ht="46.5" customHeight="1">
      <c r="B1" s="82" t="s">
        <v>0</v>
      </c>
      <c r="C1" s="82" t="s">
        <v>0</v>
      </c>
      <c r="D1" s="82" t="s">
        <v>1</v>
      </c>
      <c r="E1" s="82" t="s">
        <v>0</v>
      </c>
      <c r="F1" s="82" t="s">
        <v>38</v>
      </c>
      <c r="G1" s="82" t="s">
        <v>51</v>
      </c>
      <c r="H1" s="82" t="s">
        <v>70</v>
      </c>
      <c r="I1" s="130">
        <v>1.1000000000000001</v>
      </c>
      <c r="J1" s="130">
        <v>1.2</v>
      </c>
      <c r="K1" s="130">
        <v>1.3</v>
      </c>
      <c r="L1" s="102">
        <v>2.1</v>
      </c>
      <c r="M1" s="102">
        <v>2.2000000000000002</v>
      </c>
      <c r="N1" s="93">
        <v>3.1</v>
      </c>
      <c r="O1" s="93">
        <v>3.2</v>
      </c>
      <c r="P1" s="93">
        <v>3.3</v>
      </c>
      <c r="Q1" s="93">
        <v>3.4</v>
      </c>
      <c r="R1" s="93">
        <v>3.5</v>
      </c>
      <c r="S1" s="99" t="s">
        <v>2</v>
      </c>
      <c r="T1" s="99" t="s">
        <v>39</v>
      </c>
      <c r="U1" s="95" t="s">
        <v>3</v>
      </c>
      <c r="V1" s="95" t="s">
        <v>40</v>
      </c>
      <c r="W1" s="83">
        <v>4.3</v>
      </c>
      <c r="X1" s="83">
        <v>4.4000000000000004</v>
      </c>
      <c r="Y1" s="83">
        <v>4.5</v>
      </c>
      <c r="Z1" s="83">
        <v>4.5999999999999996</v>
      </c>
      <c r="AA1" s="92">
        <v>5.0999999999999996</v>
      </c>
      <c r="AB1" s="92">
        <v>5.2</v>
      </c>
      <c r="AC1" s="92">
        <v>5.3</v>
      </c>
    </row>
    <row r="2" spans="1:29">
      <c r="A2" s="16">
        <v>1</v>
      </c>
      <c r="B2" s="16" t="s">
        <v>62</v>
      </c>
      <c r="C2" s="16" t="s">
        <v>57</v>
      </c>
      <c r="D2" s="16">
        <v>0</v>
      </c>
      <c r="E2" s="16">
        <v>1</v>
      </c>
      <c r="F2" s="16">
        <v>0</v>
      </c>
      <c r="G2" s="16">
        <v>0</v>
      </c>
      <c r="H2" s="16">
        <v>0</v>
      </c>
      <c r="I2" s="18">
        <v>5</v>
      </c>
      <c r="J2" s="18">
        <v>5</v>
      </c>
      <c r="K2" s="18">
        <v>5</v>
      </c>
      <c r="L2" s="103">
        <v>5</v>
      </c>
      <c r="M2" s="103">
        <v>5</v>
      </c>
      <c r="N2" s="89">
        <v>5</v>
      </c>
      <c r="O2" s="89">
        <v>5</v>
      </c>
      <c r="P2" s="89">
        <v>5</v>
      </c>
      <c r="Q2" s="89">
        <v>5</v>
      </c>
      <c r="R2" s="89">
        <v>5</v>
      </c>
      <c r="S2" s="100">
        <v>3</v>
      </c>
      <c r="T2" s="100">
        <v>2</v>
      </c>
      <c r="U2" s="96">
        <v>4</v>
      </c>
      <c r="V2" s="96">
        <v>4</v>
      </c>
      <c r="W2" s="69">
        <v>5</v>
      </c>
      <c r="X2" s="69">
        <v>4</v>
      </c>
      <c r="Y2" s="69">
        <v>4</v>
      </c>
      <c r="Z2" s="69">
        <v>5</v>
      </c>
      <c r="AA2" s="88">
        <v>4</v>
      </c>
      <c r="AB2" s="88">
        <v>4</v>
      </c>
      <c r="AC2" s="88">
        <v>4</v>
      </c>
    </row>
    <row r="3" spans="1:29">
      <c r="A3" s="16">
        <v>2</v>
      </c>
      <c r="B3" s="16" t="s">
        <v>62</v>
      </c>
      <c r="C3" s="16" t="s">
        <v>69</v>
      </c>
      <c r="D3" s="16">
        <v>0</v>
      </c>
      <c r="E3" s="16">
        <v>1</v>
      </c>
      <c r="F3" s="16">
        <v>0</v>
      </c>
      <c r="G3" s="16">
        <v>0</v>
      </c>
      <c r="H3" s="16">
        <v>0</v>
      </c>
      <c r="I3" s="18">
        <v>4</v>
      </c>
      <c r="J3" s="18">
        <v>4</v>
      </c>
      <c r="K3" s="18">
        <v>4</v>
      </c>
      <c r="L3" s="103">
        <v>4</v>
      </c>
      <c r="M3" s="103">
        <v>4</v>
      </c>
      <c r="N3" s="89">
        <v>4</v>
      </c>
      <c r="O3" s="89">
        <v>4</v>
      </c>
      <c r="P3" s="89">
        <v>4</v>
      </c>
      <c r="Q3" s="89">
        <v>4</v>
      </c>
      <c r="R3" s="89">
        <v>4</v>
      </c>
      <c r="S3" s="100">
        <v>4</v>
      </c>
      <c r="T3" s="100">
        <v>4</v>
      </c>
      <c r="U3" s="96">
        <v>4</v>
      </c>
      <c r="V3" s="96">
        <v>4</v>
      </c>
      <c r="W3" s="69">
        <v>4</v>
      </c>
      <c r="X3" s="69">
        <v>4</v>
      </c>
      <c r="Y3" s="69">
        <v>4</v>
      </c>
      <c r="Z3" s="69">
        <v>4</v>
      </c>
      <c r="AA3" s="88">
        <v>4</v>
      </c>
      <c r="AB3" s="88">
        <v>4</v>
      </c>
      <c r="AC3" s="88">
        <v>4</v>
      </c>
    </row>
    <row r="4" spans="1:29">
      <c r="A4" s="16">
        <v>3</v>
      </c>
      <c r="B4" s="16" t="s">
        <v>62</v>
      </c>
      <c r="C4" s="16" t="s">
        <v>69</v>
      </c>
      <c r="D4" s="16">
        <v>0</v>
      </c>
      <c r="E4" s="16">
        <v>1</v>
      </c>
      <c r="F4" s="16">
        <v>0</v>
      </c>
      <c r="G4" s="16">
        <v>0</v>
      </c>
      <c r="H4" s="16">
        <v>1</v>
      </c>
      <c r="I4" s="18">
        <v>5</v>
      </c>
      <c r="J4" s="18">
        <v>5</v>
      </c>
      <c r="K4" s="18">
        <v>5</v>
      </c>
      <c r="L4" s="103">
        <v>5</v>
      </c>
      <c r="M4" s="103">
        <v>5</v>
      </c>
      <c r="N4" s="89">
        <v>5</v>
      </c>
      <c r="O4" s="89">
        <v>5</v>
      </c>
      <c r="P4" s="89">
        <v>5</v>
      </c>
      <c r="Q4" s="89">
        <v>5</v>
      </c>
      <c r="R4" s="89">
        <v>5</v>
      </c>
      <c r="S4" s="100">
        <v>3</v>
      </c>
      <c r="T4" s="100">
        <v>3</v>
      </c>
      <c r="U4" s="96">
        <v>4</v>
      </c>
      <c r="V4" s="96">
        <v>4</v>
      </c>
      <c r="W4" s="69">
        <v>5</v>
      </c>
      <c r="X4" s="69">
        <v>5</v>
      </c>
      <c r="Y4" s="69">
        <v>4</v>
      </c>
      <c r="Z4" s="69">
        <v>5</v>
      </c>
      <c r="AA4" s="88">
        <v>4</v>
      </c>
      <c r="AB4" s="88">
        <v>4</v>
      </c>
      <c r="AC4" s="88">
        <v>5</v>
      </c>
    </row>
    <row r="5" spans="1:29">
      <c r="A5" s="16">
        <v>4</v>
      </c>
      <c r="B5" s="16" t="s">
        <v>62</v>
      </c>
      <c r="C5" s="16" t="s">
        <v>41</v>
      </c>
      <c r="D5" s="16">
        <v>0</v>
      </c>
      <c r="E5" s="16">
        <v>0</v>
      </c>
      <c r="F5" s="16">
        <v>0</v>
      </c>
      <c r="G5" s="16">
        <v>0</v>
      </c>
      <c r="H5" s="16">
        <v>1</v>
      </c>
      <c r="I5" s="18">
        <v>5</v>
      </c>
      <c r="J5" s="18">
        <v>3</v>
      </c>
      <c r="K5" s="18">
        <v>2</v>
      </c>
      <c r="L5" s="103">
        <v>4</v>
      </c>
      <c r="M5" s="103">
        <v>4</v>
      </c>
      <c r="N5" s="89">
        <v>4</v>
      </c>
      <c r="O5" s="89">
        <v>3</v>
      </c>
      <c r="P5" s="89">
        <v>4</v>
      </c>
      <c r="Q5" s="89">
        <v>4</v>
      </c>
      <c r="R5" s="89">
        <v>5</v>
      </c>
      <c r="S5" s="100">
        <v>2</v>
      </c>
      <c r="T5" s="100">
        <v>2</v>
      </c>
      <c r="U5" s="96">
        <v>3</v>
      </c>
      <c r="V5" s="96">
        <v>3</v>
      </c>
      <c r="W5" s="69">
        <v>4</v>
      </c>
      <c r="X5" s="69">
        <v>4</v>
      </c>
      <c r="Y5" s="69">
        <v>4</v>
      </c>
      <c r="Z5" s="69">
        <v>5</v>
      </c>
      <c r="AA5" s="88">
        <v>5</v>
      </c>
      <c r="AB5" s="88">
        <v>5</v>
      </c>
      <c r="AC5" s="88">
        <v>5</v>
      </c>
    </row>
    <row r="6" spans="1:29">
      <c r="A6" s="16">
        <v>5</v>
      </c>
      <c r="B6" s="16" t="s">
        <v>62</v>
      </c>
      <c r="C6" s="16" t="s">
        <v>71</v>
      </c>
      <c r="D6" s="16">
        <v>0</v>
      </c>
      <c r="E6" s="16">
        <v>1</v>
      </c>
      <c r="F6" s="16">
        <v>0</v>
      </c>
      <c r="G6" s="16">
        <v>0</v>
      </c>
      <c r="H6" s="16">
        <v>0</v>
      </c>
      <c r="I6" s="18">
        <v>5</v>
      </c>
      <c r="J6" s="18">
        <v>5</v>
      </c>
      <c r="K6" s="18">
        <v>5</v>
      </c>
      <c r="L6" s="103">
        <v>5</v>
      </c>
      <c r="M6" s="103">
        <v>5</v>
      </c>
      <c r="N6" s="89">
        <v>5</v>
      </c>
      <c r="O6" s="89">
        <v>5</v>
      </c>
      <c r="P6" s="89">
        <v>5</v>
      </c>
      <c r="Q6" s="89">
        <v>5</v>
      </c>
      <c r="R6" s="89">
        <v>5</v>
      </c>
      <c r="S6" s="100">
        <v>5</v>
      </c>
      <c r="T6" s="100">
        <v>5</v>
      </c>
      <c r="U6" s="96">
        <v>5</v>
      </c>
      <c r="V6" s="96">
        <v>5</v>
      </c>
      <c r="W6" s="69">
        <v>5</v>
      </c>
      <c r="X6" s="69">
        <v>5</v>
      </c>
      <c r="Y6" s="69">
        <v>5</v>
      </c>
      <c r="Z6" s="69">
        <v>5</v>
      </c>
      <c r="AA6" s="88">
        <v>5</v>
      </c>
      <c r="AB6" s="88">
        <v>5</v>
      </c>
      <c r="AC6" s="88">
        <v>5</v>
      </c>
    </row>
    <row r="7" spans="1:29">
      <c r="A7" s="16">
        <v>6</v>
      </c>
      <c r="B7" s="16" t="s">
        <v>62</v>
      </c>
      <c r="C7" s="16" t="s">
        <v>71</v>
      </c>
      <c r="D7" s="16">
        <v>0</v>
      </c>
      <c r="E7" s="16">
        <v>1</v>
      </c>
      <c r="F7" s="16">
        <v>0</v>
      </c>
      <c r="G7" s="16">
        <v>0</v>
      </c>
      <c r="H7" s="16">
        <v>0</v>
      </c>
      <c r="I7" s="18">
        <v>5</v>
      </c>
      <c r="J7" s="18">
        <v>5</v>
      </c>
      <c r="K7" s="18">
        <v>5</v>
      </c>
      <c r="L7" s="103">
        <v>5</v>
      </c>
      <c r="M7" s="103">
        <v>5</v>
      </c>
      <c r="N7" s="89">
        <v>5</v>
      </c>
      <c r="O7" s="89">
        <v>5</v>
      </c>
      <c r="P7" s="89">
        <v>5</v>
      </c>
      <c r="Q7" s="89">
        <v>5</v>
      </c>
      <c r="R7" s="89">
        <v>5</v>
      </c>
      <c r="S7" s="100">
        <v>5</v>
      </c>
      <c r="T7" s="100">
        <v>5</v>
      </c>
      <c r="U7" s="96">
        <v>5</v>
      </c>
      <c r="V7" s="96">
        <v>5</v>
      </c>
      <c r="W7" s="69">
        <v>5</v>
      </c>
      <c r="X7" s="69">
        <v>5</v>
      </c>
      <c r="Y7" s="69">
        <v>5</v>
      </c>
      <c r="Z7" s="69">
        <v>5</v>
      </c>
      <c r="AA7" s="88">
        <v>5</v>
      </c>
      <c r="AB7" s="88">
        <v>5</v>
      </c>
      <c r="AC7" s="88">
        <v>5</v>
      </c>
    </row>
    <row r="8" spans="1:29">
      <c r="A8" s="16">
        <v>7</v>
      </c>
      <c r="B8" s="16" t="s">
        <v>62</v>
      </c>
      <c r="C8" s="16" t="s">
        <v>72</v>
      </c>
      <c r="D8" s="16">
        <v>1</v>
      </c>
      <c r="E8" s="16">
        <v>0</v>
      </c>
      <c r="F8" s="16">
        <v>0</v>
      </c>
      <c r="G8" s="16">
        <v>0</v>
      </c>
      <c r="H8" s="16">
        <v>1</v>
      </c>
      <c r="I8" s="18">
        <v>5</v>
      </c>
      <c r="J8" s="18">
        <v>5</v>
      </c>
      <c r="K8" s="18">
        <v>3</v>
      </c>
      <c r="L8" s="103">
        <v>5</v>
      </c>
      <c r="M8" s="103">
        <v>5</v>
      </c>
      <c r="N8" s="89">
        <v>5</v>
      </c>
      <c r="O8" s="89">
        <v>5</v>
      </c>
      <c r="P8" s="89">
        <v>5</v>
      </c>
      <c r="Q8" s="89">
        <v>5</v>
      </c>
      <c r="R8" s="89">
        <v>5</v>
      </c>
      <c r="S8" s="100">
        <v>3</v>
      </c>
      <c r="T8" s="100">
        <v>4</v>
      </c>
      <c r="U8" s="96">
        <v>3</v>
      </c>
      <c r="V8" s="96">
        <v>4</v>
      </c>
      <c r="W8" s="69">
        <v>4</v>
      </c>
      <c r="X8" s="69">
        <v>4</v>
      </c>
      <c r="Y8" s="69">
        <v>4</v>
      </c>
      <c r="Z8" s="69">
        <v>4</v>
      </c>
      <c r="AA8" s="88">
        <v>4</v>
      </c>
      <c r="AB8" s="88">
        <v>4</v>
      </c>
      <c r="AC8" s="88">
        <v>4</v>
      </c>
    </row>
    <row r="9" spans="1:29">
      <c r="A9" s="16">
        <v>8</v>
      </c>
      <c r="B9" s="16" t="s">
        <v>62</v>
      </c>
      <c r="C9" s="16" t="s">
        <v>59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8">
        <v>5</v>
      </c>
      <c r="J9" s="18">
        <v>4</v>
      </c>
      <c r="K9" s="18">
        <v>4</v>
      </c>
      <c r="L9" s="103">
        <v>5</v>
      </c>
      <c r="M9" s="103">
        <v>4</v>
      </c>
      <c r="N9" s="89">
        <v>5</v>
      </c>
      <c r="O9" s="89">
        <v>4</v>
      </c>
      <c r="P9" s="89">
        <v>4</v>
      </c>
      <c r="Q9" s="89">
        <v>4</v>
      </c>
      <c r="R9" s="89">
        <v>4</v>
      </c>
      <c r="S9" s="100">
        <v>3</v>
      </c>
      <c r="T9" s="100">
        <v>3</v>
      </c>
      <c r="U9" s="96">
        <v>4</v>
      </c>
      <c r="V9" s="96">
        <v>4</v>
      </c>
      <c r="W9" s="69">
        <v>5</v>
      </c>
      <c r="X9" s="69">
        <v>4</v>
      </c>
      <c r="Y9" s="69">
        <v>4</v>
      </c>
      <c r="Z9" s="69">
        <v>4</v>
      </c>
      <c r="AA9" s="88">
        <v>4</v>
      </c>
      <c r="AB9" s="88">
        <v>4</v>
      </c>
      <c r="AC9" s="88">
        <v>4</v>
      </c>
    </row>
    <row r="10" spans="1:29">
      <c r="A10" s="16">
        <v>9</v>
      </c>
      <c r="B10" s="16" t="s">
        <v>62</v>
      </c>
      <c r="C10" s="16" t="s">
        <v>59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8">
        <v>5</v>
      </c>
      <c r="J10" s="18">
        <v>5</v>
      </c>
      <c r="K10" s="18">
        <v>5</v>
      </c>
      <c r="L10" s="103">
        <v>5</v>
      </c>
      <c r="M10" s="103">
        <v>5</v>
      </c>
      <c r="N10" s="89">
        <v>5</v>
      </c>
      <c r="O10" s="89">
        <v>5</v>
      </c>
      <c r="P10" s="89">
        <v>5</v>
      </c>
      <c r="Q10" s="89">
        <v>5</v>
      </c>
      <c r="R10" s="89">
        <v>5</v>
      </c>
      <c r="S10" s="100">
        <v>5</v>
      </c>
      <c r="T10" s="100">
        <v>4</v>
      </c>
      <c r="U10" s="96">
        <v>5</v>
      </c>
      <c r="V10" s="96">
        <v>5</v>
      </c>
      <c r="W10" s="69">
        <v>5</v>
      </c>
      <c r="X10" s="69">
        <v>5</v>
      </c>
      <c r="Y10" s="69">
        <v>5</v>
      </c>
      <c r="Z10" s="69">
        <v>5</v>
      </c>
      <c r="AA10" s="88">
        <v>5</v>
      </c>
      <c r="AB10" s="88">
        <v>5</v>
      </c>
      <c r="AC10" s="88">
        <v>4</v>
      </c>
    </row>
    <row r="11" spans="1:29">
      <c r="A11" s="16">
        <v>10</v>
      </c>
      <c r="B11" s="16" t="s">
        <v>62</v>
      </c>
      <c r="C11" s="16" t="s">
        <v>59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8">
        <v>4</v>
      </c>
      <c r="J11" s="18">
        <v>4</v>
      </c>
      <c r="K11" s="18">
        <v>4</v>
      </c>
      <c r="L11" s="103">
        <v>5</v>
      </c>
      <c r="M11" s="103">
        <v>5</v>
      </c>
      <c r="N11" s="89">
        <v>4</v>
      </c>
      <c r="O11" s="89">
        <v>4</v>
      </c>
      <c r="P11" s="89">
        <v>4</v>
      </c>
      <c r="Q11" s="89">
        <v>4</v>
      </c>
      <c r="R11" s="89">
        <v>4</v>
      </c>
      <c r="S11" s="100">
        <v>3</v>
      </c>
      <c r="T11" s="100">
        <v>3</v>
      </c>
      <c r="U11" s="96">
        <v>5</v>
      </c>
      <c r="V11" s="96">
        <v>5</v>
      </c>
      <c r="W11" s="69">
        <v>4</v>
      </c>
      <c r="X11" s="69">
        <v>4</v>
      </c>
      <c r="Y11" s="69">
        <v>4</v>
      </c>
      <c r="Z11" s="69">
        <v>4</v>
      </c>
      <c r="AA11" s="88">
        <v>4</v>
      </c>
      <c r="AB11" s="88">
        <v>4</v>
      </c>
      <c r="AC11" s="88">
        <v>4</v>
      </c>
    </row>
    <row r="12" spans="1:29">
      <c r="A12" s="16">
        <v>11</v>
      </c>
      <c r="B12" s="16" t="s">
        <v>62</v>
      </c>
      <c r="C12" s="16" t="s">
        <v>50</v>
      </c>
      <c r="D12" s="16">
        <v>1</v>
      </c>
      <c r="E12" s="16">
        <v>1</v>
      </c>
      <c r="F12" s="16">
        <v>0</v>
      </c>
      <c r="G12" s="16">
        <v>0</v>
      </c>
      <c r="H12" s="16">
        <v>0</v>
      </c>
      <c r="I12" s="18">
        <v>4</v>
      </c>
      <c r="J12" s="18">
        <v>4</v>
      </c>
      <c r="K12" s="18">
        <v>4</v>
      </c>
      <c r="L12" s="103">
        <v>4</v>
      </c>
      <c r="M12" s="103">
        <v>4</v>
      </c>
      <c r="N12" s="89">
        <v>4</v>
      </c>
      <c r="O12" s="89">
        <v>4</v>
      </c>
      <c r="P12" s="89">
        <v>4</v>
      </c>
      <c r="Q12" s="89">
        <v>4</v>
      </c>
      <c r="R12" s="89">
        <v>4</v>
      </c>
      <c r="S12" s="100">
        <v>4</v>
      </c>
      <c r="T12" s="100">
        <v>4</v>
      </c>
      <c r="U12" s="96">
        <v>4</v>
      </c>
      <c r="V12" s="96">
        <v>4</v>
      </c>
      <c r="W12" s="69">
        <v>4</v>
      </c>
      <c r="X12" s="69">
        <v>4</v>
      </c>
      <c r="Y12" s="69">
        <v>4</v>
      </c>
      <c r="Z12" s="69">
        <v>4</v>
      </c>
      <c r="AA12" s="88">
        <v>4</v>
      </c>
      <c r="AB12" s="88">
        <v>4</v>
      </c>
      <c r="AC12" s="88">
        <v>4</v>
      </c>
    </row>
    <row r="13" spans="1:29">
      <c r="A13" s="16">
        <v>12</v>
      </c>
      <c r="B13" s="16" t="s">
        <v>62</v>
      </c>
      <c r="C13" s="16" t="s">
        <v>50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8">
        <v>5</v>
      </c>
      <c r="J13" s="18">
        <v>5</v>
      </c>
      <c r="K13" s="18">
        <v>5</v>
      </c>
      <c r="L13" s="103">
        <v>4</v>
      </c>
      <c r="M13" s="103">
        <v>4</v>
      </c>
      <c r="N13" s="89">
        <v>4</v>
      </c>
      <c r="O13" s="89">
        <v>4</v>
      </c>
      <c r="P13" s="89">
        <v>5</v>
      </c>
      <c r="Q13" s="89">
        <v>5</v>
      </c>
      <c r="R13" s="89">
        <v>5</v>
      </c>
      <c r="S13" s="100">
        <v>3</v>
      </c>
      <c r="T13" s="100">
        <v>3</v>
      </c>
      <c r="U13" s="96">
        <v>4</v>
      </c>
      <c r="V13" s="96">
        <v>4</v>
      </c>
      <c r="W13" s="69">
        <v>4</v>
      </c>
      <c r="X13" s="69">
        <v>4</v>
      </c>
      <c r="Y13" s="69">
        <v>4</v>
      </c>
      <c r="Z13" s="69">
        <v>5</v>
      </c>
      <c r="AA13" s="88">
        <v>4</v>
      </c>
      <c r="AB13" s="88">
        <v>4</v>
      </c>
      <c r="AC13" s="88">
        <v>4</v>
      </c>
    </row>
    <row r="14" spans="1:29">
      <c r="A14" s="16">
        <v>13</v>
      </c>
      <c r="B14" s="16" t="s">
        <v>62</v>
      </c>
      <c r="C14" s="16" t="s">
        <v>57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8">
        <v>5</v>
      </c>
      <c r="J14" s="18">
        <v>5</v>
      </c>
      <c r="K14" s="18">
        <v>4</v>
      </c>
      <c r="L14" s="103">
        <v>5</v>
      </c>
      <c r="M14" s="103">
        <v>5</v>
      </c>
      <c r="N14" s="89">
        <v>4</v>
      </c>
      <c r="O14" s="89">
        <v>4</v>
      </c>
      <c r="P14" s="89">
        <v>5</v>
      </c>
      <c r="Q14" s="89">
        <v>4</v>
      </c>
      <c r="R14" s="89">
        <v>5</v>
      </c>
      <c r="S14" s="100">
        <v>3</v>
      </c>
      <c r="T14" s="100">
        <v>3</v>
      </c>
      <c r="U14" s="96">
        <v>4</v>
      </c>
      <c r="V14" s="96">
        <v>4</v>
      </c>
      <c r="W14" s="69">
        <v>5</v>
      </c>
      <c r="X14" s="69">
        <v>5</v>
      </c>
      <c r="Y14" s="69">
        <v>5</v>
      </c>
      <c r="Z14" s="69">
        <v>5</v>
      </c>
      <c r="AA14" s="88">
        <v>4</v>
      </c>
      <c r="AB14" s="88">
        <v>4</v>
      </c>
      <c r="AC14" s="88">
        <v>4</v>
      </c>
    </row>
    <row r="15" spans="1:29">
      <c r="A15" s="16">
        <v>14</v>
      </c>
      <c r="B15" s="16" t="s">
        <v>62</v>
      </c>
      <c r="C15" s="16" t="s">
        <v>41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8">
        <v>5</v>
      </c>
      <c r="J15" s="18">
        <v>4</v>
      </c>
      <c r="K15" s="18">
        <v>4</v>
      </c>
      <c r="L15" s="103">
        <v>5</v>
      </c>
      <c r="M15" s="103">
        <v>5</v>
      </c>
      <c r="N15" s="89">
        <v>5</v>
      </c>
      <c r="O15" s="89">
        <v>5</v>
      </c>
      <c r="P15" s="89">
        <v>5</v>
      </c>
      <c r="Q15" s="89">
        <v>5</v>
      </c>
      <c r="R15" s="89">
        <v>5</v>
      </c>
      <c r="S15" s="100">
        <v>4</v>
      </c>
      <c r="T15" s="100">
        <v>4</v>
      </c>
      <c r="U15" s="96">
        <v>4</v>
      </c>
      <c r="V15" s="96">
        <v>4</v>
      </c>
      <c r="W15" s="69">
        <v>4</v>
      </c>
      <c r="X15" s="69">
        <v>4</v>
      </c>
      <c r="Y15" s="69">
        <v>4</v>
      </c>
      <c r="Z15" s="69">
        <v>4</v>
      </c>
      <c r="AA15" s="88">
        <v>4</v>
      </c>
      <c r="AB15" s="88">
        <v>4</v>
      </c>
      <c r="AC15" s="88">
        <v>4</v>
      </c>
    </row>
    <row r="16" spans="1:29">
      <c r="A16" s="16">
        <v>15</v>
      </c>
      <c r="B16" s="16" t="s">
        <v>62</v>
      </c>
      <c r="C16" s="16" t="s">
        <v>73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8">
        <v>4</v>
      </c>
      <c r="J16" s="18">
        <v>4</v>
      </c>
      <c r="K16" s="18">
        <v>4</v>
      </c>
      <c r="L16" s="103">
        <v>5</v>
      </c>
      <c r="M16" s="103">
        <v>5</v>
      </c>
      <c r="N16" s="89">
        <v>4</v>
      </c>
      <c r="O16" s="89">
        <v>4</v>
      </c>
      <c r="P16" s="89">
        <v>4</v>
      </c>
      <c r="Q16" s="89">
        <v>4</v>
      </c>
      <c r="R16" s="89">
        <v>4</v>
      </c>
      <c r="S16" s="100">
        <v>4</v>
      </c>
      <c r="T16" s="100">
        <v>4</v>
      </c>
      <c r="U16" s="96">
        <v>5</v>
      </c>
      <c r="V16" s="96">
        <v>5</v>
      </c>
      <c r="W16" s="69">
        <v>5</v>
      </c>
      <c r="X16" s="69">
        <v>5</v>
      </c>
      <c r="Y16" s="69">
        <v>5</v>
      </c>
      <c r="Z16" s="69">
        <v>5</v>
      </c>
      <c r="AA16" s="88">
        <v>5</v>
      </c>
      <c r="AB16" s="88">
        <v>5</v>
      </c>
      <c r="AC16" s="88">
        <v>5</v>
      </c>
    </row>
    <row r="17" spans="1:29" ht="42">
      <c r="A17" s="16">
        <v>16</v>
      </c>
      <c r="B17" s="16" t="s">
        <v>62</v>
      </c>
      <c r="C17" s="16" t="s">
        <v>74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8">
        <v>5</v>
      </c>
      <c r="J17" s="18">
        <v>4</v>
      </c>
      <c r="K17" s="18">
        <v>4</v>
      </c>
      <c r="L17" s="103">
        <v>5</v>
      </c>
      <c r="M17" s="103">
        <v>5</v>
      </c>
      <c r="N17" s="89">
        <v>4</v>
      </c>
      <c r="O17" s="89">
        <v>4</v>
      </c>
      <c r="P17" s="89">
        <v>3</v>
      </c>
      <c r="Q17" s="89">
        <v>4</v>
      </c>
      <c r="R17" s="89">
        <v>3</v>
      </c>
      <c r="S17" s="100">
        <v>3</v>
      </c>
      <c r="T17" s="100">
        <v>4</v>
      </c>
      <c r="U17" s="96">
        <v>4</v>
      </c>
      <c r="V17" s="96">
        <v>4</v>
      </c>
      <c r="W17" s="69">
        <v>4</v>
      </c>
      <c r="X17" s="69">
        <v>4</v>
      </c>
      <c r="Y17" s="69">
        <v>4</v>
      </c>
      <c r="Z17" s="69">
        <v>5</v>
      </c>
      <c r="AA17" s="88">
        <v>4</v>
      </c>
      <c r="AB17" s="88">
        <v>4</v>
      </c>
      <c r="AC17" s="88">
        <v>4</v>
      </c>
    </row>
    <row r="18" spans="1:29">
      <c r="A18" s="16">
        <v>17</v>
      </c>
      <c r="B18" s="16" t="s">
        <v>62</v>
      </c>
      <c r="C18" s="16" t="s">
        <v>52</v>
      </c>
      <c r="D18" s="16">
        <v>1</v>
      </c>
      <c r="E18" s="16">
        <v>0</v>
      </c>
      <c r="F18" s="16">
        <v>0</v>
      </c>
      <c r="G18" s="16">
        <v>1</v>
      </c>
      <c r="H18" s="16">
        <v>0</v>
      </c>
      <c r="I18" s="18">
        <v>5</v>
      </c>
      <c r="J18" s="18">
        <v>5</v>
      </c>
      <c r="K18" s="18">
        <v>5</v>
      </c>
      <c r="L18" s="103">
        <v>5</v>
      </c>
      <c r="M18" s="103">
        <v>5</v>
      </c>
      <c r="N18" s="89">
        <v>5</v>
      </c>
      <c r="O18" s="89">
        <v>5</v>
      </c>
      <c r="P18" s="89">
        <v>5</v>
      </c>
      <c r="Q18" s="89">
        <v>5</v>
      </c>
      <c r="R18" s="89">
        <v>5</v>
      </c>
      <c r="S18" s="100">
        <v>5</v>
      </c>
      <c r="T18" s="100">
        <v>5</v>
      </c>
      <c r="U18" s="96">
        <v>5</v>
      </c>
      <c r="V18" s="96">
        <v>5</v>
      </c>
      <c r="W18" s="69">
        <v>5</v>
      </c>
      <c r="X18" s="69">
        <v>5</v>
      </c>
      <c r="Y18" s="69">
        <v>5</v>
      </c>
      <c r="Z18" s="69">
        <v>5</v>
      </c>
      <c r="AA18" s="88">
        <v>5</v>
      </c>
      <c r="AB18" s="88">
        <v>5</v>
      </c>
      <c r="AC18" s="88">
        <v>5</v>
      </c>
    </row>
    <row r="19" spans="1:29">
      <c r="A19" s="16">
        <v>18</v>
      </c>
      <c r="B19" s="16" t="s">
        <v>62</v>
      </c>
      <c r="C19" s="16" t="s">
        <v>52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8">
        <v>5</v>
      </c>
      <c r="J19" s="18">
        <v>5</v>
      </c>
      <c r="K19" s="18">
        <v>5</v>
      </c>
      <c r="L19" s="103">
        <v>5</v>
      </c>
      <c r="M19" s="103">
        <v>5</v>
      </c>
      <c r="N19" s="89">
        <v>5</v>
      </c>
      <c r="O19" s="89">
        <v>4</v>
      </c>
      <c r="P19" s="89">
        <v>5</v>
      </c>
      <c r="Q19" s="89">
        <v>5</v>
      </c>
      <c r="R19" s="89">
        <v>5</v>
      </c>
      <c r="S19" s="100">
        <v>4</v>
      </c>
      <c r="T19" s="100">
        <v>4</v>
      </c>
      <c r="U19" s="96">
        <v>5</v>
      </c>
      <c r="V19" s="96">
        <v>5</v>
      </c>
      <c r="W19" s="69">
        <v>5</v>
      </c>
      <c r="X19" s="69">
        <v>5</v>
      </c>
      <c r="Y19" s="69">
        <v>5</v>
      </c>
      <c r="Z19" s="69">
        <v>5</v>
      </c>
      <c r="AA19" s="88">
        <v>5</v>
      </c>
      <c r="AB19" s="88">
        <v>5</v>
      </c>
      <c r="AC19" s="88">
        <v>5</v>
      </c>
    </row>
    <row r="20" spans="1:29">
      <c r="A20" s="16">
        <v>19</v>
      </c>
      <c r="B20" s="16" t="s">
        <v>62</v>
      </c>
      <c r="C20" s="16" t="s">
        <v>57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8">
        <v>4</v>
      </c>
      <c r="J20" s="18">
        <v>4</v>
      </c>
      <c r="K20" s="18">
        <v>5</v>
      </c>
      <c r="L20" s="103">
        <v>5</v>
      </c>
      <c r="M20" s="103">
        <v>5</v>
      </c>
      <c r="N20" s="89">
        <v>5</v>
      </c>
      <c r="O20" s="89">
        <v>5</v>
      </c>
      <c r="P20" s="89">
        <v>4</v>
      </c>
      <c r="Q20" s="89">
        <v>5</v>
      </c>
      <c r="R20" s="89">
        <v>5</v>
      </c>
      <c r="S20" s="100">
        <v>4</v>
      </c>
      <c r="T20" s="100">
        <v>3</v>
      </c>
      <c r="U20" s="96">
        <v>4</v>
      </c>
      <c r="V20" s="96">
        <v>4</v>
      </c>
      <c r="W20" s="69">
        <v>4</v>
      </c>
      <c r="X20" s="69">
        <v>4</v>
      </c>
      <c r="Y20" s="69">
        <v>4</v>
      </c>
      <c r="Z20" s="69">
        <v>5</v>
      </c>
      <c r="AA20" s="88">
        <v>4</v>
      </c>
      <c r="AB20" s="88">
        <v>4</v>
      </c>
      <c r="AC20" s="88">
        <v>4</v>
      </c>
    </row>
    <row r="21" spans="1:29">
      <c r="A21" s="16">
        <v>20</v>
      </c>
      <c r="B21" s="16" t="s">
        <v>62</v>
      </c>
      <c r="C21" s="16" t="s">
        <v>57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8">
        <v>5</v>
      </c>
      <c r="J21" s="18">
        <v>5</v>
      </c>
      <c r="K21" s="18">
        <v>5</v>
      </c>
      <c r="L21" s="103">
        <v>5</v>
      </c>
      <c r="M21" s="103">
        <v>5</v>
      </c>
      <c r="N21" s="89">
        <v>4</v>
      </c>
      <c r="O21" s="89">
        <v>4</v>
      </c>
      <c r="P21" s="89">
        <v>4</v>
      </c>
      <c r="Q21" s="89">
        <v>4</v>
      </c>
      <c r="R21" s="89">
        <v>4</v>
      </c>
      <c r="S21" s="100">
        <v>3</v>
      </c>
      <c r="T21" s="100">
        <v>3</v>
      </c>
      <c r="U21" s="96">
        <v>5</v>
      </c>
      <c r="V21" s="96">
        <v>5</v>
      </c>
      <c r="W21" s="69">
        <v>5</v>
      </c>
      <c r="X21" s="69">
        <v>5</v>
      </c>
      <c r="Y21" s="69">
        <v>5</v>
      </c>
      <c r="Z21" s="69">
        <v>5</v>
      </c>
      <c r="AA21" s="88">
        <v>5</v>
      </c>
      <c r="AB21" s="88">
        <v>5</v>
      </c>
      <c r="AC21" s="88">
        <v>5</v>
      </c>
    </row>
    <row r="22" spans="1:29">
      <c r="A22" s="16">
        <v>21</v>
      </c>
      <c r="B22" s="16" t="s">
        <v>62</v>
      </c>
      <c r="C22" s="16" t="s">
        <v>75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8">
        <v>4</v>
      </c>
      <c r="J22" s="18">
        <v>4</v>
      </c>
      <c r="K22" s="18">
        <v>4</v>
      </c>
      <c r="L22" s="103">
        <v>4</v>
      </c>
      <c r="M22" s="103">
        <v>4</v>
      </c>
      <c r="N22" s="89">
        <v>4</v>
      </c>
      <c r="O22" s="89">
        <v>4</v>
      </c>
      <c r="P22" s="89">
        <v>4</v>
      </c>
      <c r="Q22" s="89">
        <v>4</v>
      </c>
      <c r="R22" s="89">
        <v>4</v>
      </c>
      <c r="S22" s="100">
        <v>4</v>
      </c>
      <c r="T22" s="100">
        <v>5</v>
      </c>
      <c r="U22" s="96">
        <v>4</v>
      </c>
      <c r="V22" s="96">
        <v>4</v>
      </c>
      <c r="W22" s="69">
        <v>5</v>
      </c>
      <c r="X22" s="69">
        <v>5</v>
      </c>
      <c r="Y22" s="69">
        <v>5</v>
      </c>
      <c r="Z22" s="69">
        <v>5</v>
      </c>
      <c r="AA22" s="88">
        <v>4</v>
      </c>
      <c r="AB22" s="88">
        <v>4</v>
      </c>
      <c r="AC22" s="88">
        <v>4</v>
      </c>
    </row>
    <row r="23" spans="1:29">
      <c r="A23" s="16">
        <v>22</v>
      </c>
      <c r="B23" s="16" t="s">
        <v>62</v>
      </c>
      <c r="C23" s="16" t="s">
        <v>75</v>
      </c>
      <c r="D23" s="16">
        <v>1</v>
      </c>
      <c r="E23" s="16">
        <v>1</v>
      </c>
      <c r="F23" s="16">
        <v>0</v>
      </c>
      <c r="G23" s="16">
        <v>0</v>
      </c>
      <c r="H23" s="16">
        <v>0</v>
      </c>
      <c r="I23" s="18">
        <v>5</v>
      </c>
      <c r="J23" s="18">
        <v>4</v>
      </c>
      <c r="K23" s="18">
        <v>4</v>
      </c>
      <c r="L23" s="103">
        <v>5</v>
      </c>
      <c r="M23" s="103">
        <v>5</v>
      </c>
      <c r="N23" s="89">
        <v>5</v>
      </c>
      <c r="O23" s="89">
        <v>4</v>
      </c>
      <c r="P23" s="89">
        <v>4</v>
      </c>
      <c r="Q23" s="89">
        <v>4</v>
      </c>
      <c r="R23" s="89">
        <v>4</v>
      </c>
      <c r="S23" s="100">
        <v>4</v>
      </c>
      <c r="T23" s="100">
        <v>3</v>
      </c>
      <c r="U23" s="96">
        <v>4</v>
      </c>
      <c r="V23" s="96">
        <v>4</v>
      </c>
      <c r="W23" s="69">
        <v>4</v>
      </c>
      <c r="X23" s="69">
        <v>4</v>
      </c>
      <c r="Y23" s="69">
        <v>4</v>
      </c>
      <c r="Z23" s="69">
        <v>4</v>
      </c>
      <c r="AA23" s="88">
        <v>4</v>
      </c>
      <c r="AB23" s="88">
        <v>4</v>
      </c>
      <c r="AC23" s="88">
        <v>4</v>
      </c>
    </row>
    <row r="24" spans="1:29">
      <c r="A24" s="16">
        <v>23</v>
      </c>
      <c r="B24" s="16" t="s">
        <v>62</v>
      </c>
      <c r="C24" s="16" t="s">
        <v>58</v>
      </c>
      <c r="D24" s="16">
        <v>0</v>
      </c>
      <c r="E24" s="16">
        <v>0</v>
      </c>
      <c r="F24" s="16">
        <v>0</v>
      </c>
      <c r="G24" s="16">
        <v>0</v>
      </c>
      <c r="H24" s="16">
        <v>1</v>
      </c>
      <c r="I24" s="18">
        <v>5</v>
      </c>
      <c r="J24" s="18">
        <v>4</v>
      </c>
      <c r="K24" s="18">
        <v>4</v>
      </c>
      <c r="L24" s="103">
        <v>5</v>
      </c>
      <c r="M24" s="103">
        <v>5</v>
      </c>
      <c r="N24" s="89">
        <v>5</v>
      </c>
      <c r="O24" s="89">
        <v>4</v>
      </c>
      <c r="P24" s="89">
        <v>3</v>
      </c>
      <c r="Q24" s="89">
        <v>5</v>
      </c>
      <c r="R24" s="89">
        <v>5</v>
      </c>
      <c r="S24" s="100">
        <v>3</v>
      </c>
      <c r="T24" s="100">
        <v>3</v>
      </c>
      <c r="U24" s="96">
        <v>4</v>
      </c>
      <c r="V24" s="96">
        <v>4</v>
      </c>
      <c r="W24" s="69">
        <v>4</v>
      </c>
      <c r="X24" s="69">
        <v>4</v>
      </c>
      <c r="Y24" s="69">
        <v>4</v>
      </c>
      <c r="Z24" s="69">
        <v>4</v>
      </c>
      <c r="AA24" s="88">
        <v>5</v>
      </c>
      <c r="AB24" s="88">
        <v>5</v>
      </c>
      <c r="AC24" s="88">
        <v>5</v>
      </c>
    </row>
    <row r="25" spans="1:29">
      <c r="A25" s="16">
        <v>24</v>
      </c>
      <c r="B25" s="16" t="s">
        <v>62</v>
      </c>
      <c r="C25" s="16" t="s">
        <v>58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8">
        <v>5</v>
      </c>
      <c r="J25" s="18">
        <v>5</v>
      </c>
      <c r="K25" s="18">
        <v>5</v>
      </c>
      <c r="L25" s="103">
        <v>5</v>
      </c>
      <c r="M25" s="103">
        <v>5</v>
      </c>
      <c r="N25" s="89">
        <v>5</v>
      </c>
      <c r="O25" s="89">
        <v>5</v>
      </c>
      <c r="P25" s="89">
        <v>5</v>
      </c>
      <c r="Q25" s="89">
        <v>5</v>
      </c>
      <c r="R25" s="89">
        <v>5</v>
      </c>
      <c r="S25" s="100">
        <v>5</v>
      </c>
      <c r="T25" s="100">
        <v>5</v>
      </c>
      <c r="U25" s="96">
        <v>5</v>
      </c>
      <c r="V25" s="96">
        <v>5</v>
      </c>
      <c r="W25" s="69">
        <v>5</v>
      </c>
      <c r="X25" s="69">
        <v>5</v>
      </c>
      <c r="Y25" s="69">
        <v>5</v>
      </c>
      <c r="Z25" s="69">
        <v>5</v>
      </c>
      <c r="AA25" s="88">
        <v>5</v>
      </c>
      <c r="AB25" s="88">
        <v>5</v>
      </c>
      <c r="AC25" s="88">
        <v>5</v>
      </c>
    </row>
    <row r="26" spans="1:29">
      <c r="A26" s="16">
        <v>25</v>
      </c>
      <c r="B26" s="16" t="s">
        <v>62</v>
      </c>
      <c r="C26" s="16" t="s">
        <v>58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8">
        <v>5</v>
      </c>
      <c r="J26" s="18">
        <v>5</v>
      </c>
      <c r="K26" s="18">
        <v>5</v>
      </c>
      <c r="L26" s="103">
        <v>5</v>
      </c>
      <c r="M26" s="103">
        <v>5</v>
      </c>
      <c r="N26" s="89">
        <v>5</v>
      </c>
      <c r="O26" s="89">
        <v>5</v>
      </c>
      <c r="P26" s="89">
        <v>5</v>
      </c>
      <c r="Q26" s="89">
        <v>5</v>
      </c>
      <c r="R26" s="89">
        <v>5</v>
      </c>
      <c r="S26" s="100">
        <v>5</v>
      </c>
      <c r="T26" s="100">
        <v>5</v>
      </c>
      <c r="U26" s="96">
        <v>5</v>
      </c>
      <c r="V26" s="96">
        <v>5</v>
      </c>
      <c r="W26" s="69">
        <v>5</v>
      </c>
      <c r="X26" s="69">
        <v>5</v>
      </c>
      <c r="Y26" s="69">
        <v>5</v>
      </c>
      <c r="Z26" s="69">
        <v>5</v>
      </c>
      <c r="AA26" s="88">
        <v>5</v>
      </c>
      <c r="AB26" s="88">
        <v>5</v>
      </c>
      <c r="AC26" s="88">
        <v>5</v>
      </c>
    </row>
    <row r="27" spans="1:29">
      <c r="A27" s="16">
        <v>26</v>
      </c>
      <c r="B27" s="16" t="s">
        <v>62</v>
      </c>
      <c r="C27" s="16" t="s">
        <v>58</v>
      </c>
      <c r="D27" s="16">
        <v>1</v>
      </c>
      <c r="E27" s="16">
        <v>0</v>
      </c>
      <c r="F27" s="16">
        <v>1</v>
      </c>
      <c r="G27" s="16">
        <v>0</v>
      </c>
      <c r="H27" s="16">
        <v>0</v>
      </c>
      <c r="I27" s="18">
        <v>4</v>
      </c>
      <c r="J27" s="18">
        <v>4</v>
      </c>
      <c r="K27" s="18">
        <v>4</v>
      </c>
      <c r="L27" s="103">
        <v>4</v>
      </c>
      <c r="M27" s="103">
        <v>4</v>
      </c>
      <c r="N27" s="89">
        <v>4</v>
      </c>
      <c r="O27" s="89">
        <v>4</v>
      </c>
      <c r="P27" s="89">
        <v>4</v>
      </c>
      <c r="Q27" s="89">
        <v>4</v>
      </c>
      <c r="R27" s="89">
        <v>4</v>
      </c>
      <c r="S27" s="100">
        <v>4</v>
      </c>
      <c r="T27" s="100">
        <v>4</v>
      </c>
      <c r="U27" s="96">
        <v>4</v>
      </c>
      <c r="V27" s="96">
        <v>4</v>
      </c>
      <c r="W27" s="69">
        <v>4</v>
      </c>
      <c r="X27" s="69">
        <v>4</v>
      </c>
      <c r="Y27" s="69">
        <v>4</v>
      </c>
      <c r="Z27" s="69">
        <v>4</v>
      </c>
      <c r="AA27" s="88">
        <v>4</v>
      </c>
      <c r="AB27" s="88">
        <v>4</v>
      </c>
      <c r="AC27" s="88">
        <v>4</v>
      </c>
    </row>
    <row r="28" spans="1:29">
      <c r="A28" s="16">
        <v>27</v>
      </c>
      <c r="B28" s="16" t="s">
        <v>62</v>
      </c>
      <c r="C28" s="16" t="s">
        <v>58</v>
      </c>
      <c r="D28" s="16">
        <v>0</v>
      </c>
      <c r="E28" s="16">
        <v>0</v>
      </c>
      <c r="F28" s="16">
        <v>0</v>
      </c>
      <c r="G28" s="16">
        <v>0</v>
      </c>
      <c r="H28" s="16">
        <v>1</v>
      </c>
      <c r="I28" s="18">
        <v>4</v>
      </c>
      <c r="J28" s="18">
        <v>4</v>
      </c>
      <c r="K28" s="18">
        <v>4</v>
      </c>
      <c r="L28" s="103">
        <v>4</v>
      </c>
      <c r="M28" s="103">
        <v>4</v>
      </c>
      <c r="N28" s="89">
        <v>4</v>
      </c>
      <c r="O28" s="89">
        <v>4</v>
      </c>
      <c r="P28" s="89">
        <v>4</v>
      </c>
      <c r="Q28" s="89">
        <v>4</v>
      </c>
      <c r="R28" s="89">
        <v>4</v>
      </c>
      <c r="S28" s="100">
        <v>3</v>
      </c>
      <c r="T28" s="100">
        <v>3</v>
      </c>
      <c r="U28" s="96">
        <v>4</v>
      </c>
      <c r="V28" s="96">
        <v>4</v>
      </c>
      <c r="W28" s="69">
        <v>4</v>
      </c>
      <c r="X28" s="69">
        <v>4</v>
      </c>
      <c r="Y28" s="69">
        <v>4</v>
      </c>
      <c r="Z28" s="69">
        <v>4</v>
      </c>
      <c r="AA28" s="88">
        <v>4</v>
      </c>
      <c r="AB28" s="88">
        <v>4</v>
      </c>
      <c r="AC28" s="88">
        <v>4</v>
      </c>
    </row>
    <row r="29" spans="1:29">
      <c r="A29" s="16">
        <v>28</v>
      </c>
      <c r="B29" s="16" t="s">
        <v>62</v>
      </c>
      <c r="C29" s="16" t="s">
        <v>58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8">
        <v>5</v>
      </c>
      <c r="J29" s="18">
        <v>5</v>
      </c>
      <c r="K29" s="18">
        <v>4</v>
      </c>
      <c r="L29" s="103">
        <v>5</v>
      </c>
      <c r="M29" s="103">
        <v>5</v>
      </c>
      <c r="N29" s="89">
        <v>5</v>
      </c>
      <c r="O29" s="89">
        <v>4</v>
      </c>
      <c r="P29" s="89">
        <v>5</v>
      </c>
      <c r="Q29" s="89">
        <v>5</v>
      </c>
      <c r="R29" s="89">
        <v>5</v>
      </c>
      <c r="S29" s="100">
        <v>1</v>
      </c>
      <c r="T29" s="100">
        <v>1</v>
      </c>
      <c r="U29" s="96">
        <v>4</v>
      </c>
      <c r="V29" s="96">
        <v>4</v>
      </c>
      <c r="W29" s="69">
        <v>5</v>
      </c>
      <c r="X29" s="69">
        <v>4</v>
      </c>
      <c r="Y29" s="69">
        <v>5</v>
      </c>
      <c r="Z29" s="69">
        <v>5</v>
      </c>
      <c r="AA29" s="88">
        <v>4</v>
      </c>
      <c r="AB29" s="88">
        <v>4</v>
      </c>
      <c r="AC29" s="88">
        <v>5</v>
      </c>
    </row>
    <row r="30" spans="1:29">
      <c r="A30" s="16">
        <v>29</v>
      </c>
      <c r="B30" s="16" t="s">
        <v>62</v>
      </c>
      <c r="C30" s="16" t="s">
        <v>58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8">
        <v>5</v>
      </c>
      <c r="J30" s="18">
        <v>5</v>
      </c>
      <c r="K30" s="18">
        <v>5</v>
      </c>
      <c r="L30" s="103">
        <v>5</v>
      </c>
      <c r="M30" s="103">
        <v>5</v>
      </c>
      <c r="N30" s="89">
        <v>5</v>
      </c>
      <c r="O30" s="89">
        <v>5</v>
      </c>
      <c r="P30" s="89">
        <v>5</v>
      </c>
      <c r="Q30" s="89">
        <v>5</v>
      </c>
      <c r="R30" s="89">
        <v>5</v>
      </c>
      <c r="S30" s="100">
        <v>3</v>
      </c>
      <c r="T30" s="100">
        <v>2</v>
      </c>
      <c r="U30" s="96">
        <v>4</v>
      </c>
      <c r="V30" s="96">
        <v>4</v>
      </c>
      <c r="W30" s="69">
        <v>5</v>
      </c>
      <c r="X30" s="69">
        <v>5</v>
      </c>
      <c r="Y30" s="69">
        <v>5</v>
      </c>
      <c r="Z30" s="69">
        <v>5</v>
      </c>
      <c r="AA30" s="88">
        <v>5</v>
      </c>
      <c r="AB30" s="88">
        <v>5</v>
      </c>
      <c r="AC30" s="88">
        <v>4</v>
      </c>
    </row>
    <row r="31" spans="1:29">
      <c r="A31" s="16">
        <v>30</v>
      </c>
      <c r="B31" s="16" t="s">
        <v>62</v>
      </c>
      <c r="C31" s="16" t="s">
        <v>59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8">
        <v>5</v>
      </c>
      <c r="J31" s="18">
        <v>5</v>
      </c>
      <c r="K31" s="18">
        <v>5</v>
      </c>
      <c r="L31" s="103">
        <v>5</v>
      </c>
      <c r="M31" s="103">
        <v>5</v>
      </c>
      <c r="N31" s="89">
        <v>5</v>
      </c>
      <c r="O31" s="89">
        <v>5</v>
      </c>
      <c r="P31" s="89">
        <v>5</v>
      </c>
      <c r="Q31" s="89">
        <v>5</v>
      </c>
      <c r="R31" s="89">
        <v>5</v>
      </c>
      <c r="S31" s="100">
        <v>4</v>
      </c>
      <c r="T31" s="100">
        <v>2</v>
      </c>
      <c r="U31" s="96">
        <v>5</v>
      </c>
      <c r="V31" s="96">
        <v>5</v>
      </c>
      <c r="W31" s="69">
        <v>4</v>
      </c>
      <c r="X31" s="69">
        <v>5</v>
      </c>
      <c r="Y31" s="69">
        <v>5</v>
      </c>
      <c r="Z31" s="69">
        <v>5</v>
      </c>
      <c r="AA31" s="88">
        <v>5</v>
      </c>
      <c r="AB31" s="88">
        <v>5</v>
      </c>
      <c r="AC31" s="88">
        <v>5</v>
      </c>
    </row>
    <row r="32" spans="1:29">
      <c r="A32" s="16">
        <v>31</v>
      </c>
      <c r="B32" s="16" t="s">
        <v>62</v>
      </c>
      <c r="C32" s="16" t="s">
        <v>76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8">
        <v>4</v>
      </c>
      <c r="J32" s="18">
        <v>4</v>
      </c>
      <c r="K32" s="18">
        <v>4</v>
      </c>
      <c r="L32" s="103">
        <v>4</v>
      </c>
      <c r="M32" s="103">
        <v>4</v>
      </c>
      <c r="N32" s="89">
        <v>5</v>
      </c>
      <c r="O32" s="89">
        <v>4</v>
      </c>
      <c r="P32" s="89">
        <v>4</v>
      </c>
      <c r="Q32" s="89">
        <v>4</v>
      </c>
      <c r="R32" s="89">
        <v>4</v>
      </c>
      <c r="S32" s="100">
        <v>4</v>
      </c>
      <c r="T32" s="100">
        <v>4</v>
      </c>
      <c r="U32" s="96">
        <v>5</v>
      </c>
      <c r="V32" s="96">
        <v>5</v>
      </c>
      <c r="W32" s="69">
        <v>5</v>
      </c>
      <c r="X32" s="69">
        <v>4</v>
      </c>
      <c r="Y32" s="69">
        <v>4</v>
      </c>
      <c r="Z32" s="69">
        <v>5</v>
      </c>
      <c r="AA32" s="88">
        <v>5</v>
      </c>
      <c r="AB32" s="88">
        <v>5</v>
      </c>
      <c r="AC32" s="88">
        <v>5</v>
      </c>
    </row>
    <row r="33" spans="1:31">
      <c r="A33" s="16">
        <v>32</v>
      </c>
      <c r="B33" s="16" t="s">
        <v>62</v>
      </c>
      <c r="C33" s="16" t="s">
        <v>76</v>
      </c>
      <c r="D33" s="16">
        <v>0</v>
      </c>
      <c r="E33" s="16">
        <v>1</v>
      </c>
      <c r="F33" s="16">
        <v>0</v>
      </c>
      <c r="G33" s="16">
        <v>0</v>
      </c>
      <c r="H33" s="16">
        <v>1</v>
      </c>
      <c r="I33" s="18">
        <v>4</v>
      </c>
      <c r="J33" s="18">
        <v>5</v>
      </c>
      <c r="K33" s="18">
        <v>4</v>
      </c>
      <c r="L33" s="103">
        <v>5</v>
      </c>
      <c r="M33" s="103">
        <v>5</v>
      </c>
      <c r="N33" s="89">
        <v>5</v>
      </c>
      <c r="O33" s="89">
        <v>5</v>
      </c>
      <c r="P33" s="89">
        <v>5</v>
      </c>
      <c r="Q33" s="89">
        <v>5</v>
      </c>
      <c r="R33" s="89">
        <v>5</v>
      </c>
      <c r="S33" s="100">
        <v>5</v>
      </c>
      <c r="T33" s="100">
        <v>5</v>
      </c>
      <c r="U33" s="96">
        <v>5</v>
      </c>
      <c r="V33" s="96">
        <v>5</v>
      </c>
      <c r="W33" s="69">
        <v>5</v>
      </c>
      <c r="X33" s="69">
        <v>5</v>
      </c>
      <c r="Y33" s="69">
        <v>5</v>
      </c>
      <c r="Z33" s="69">
        <v>5</v>
      </c>
      <c r="AA33" s="88">
        <v>5</v>
      </c>
      <c r="AB33" s="88">
        <v>5</v>
      </c>
      <c r="AC33" s="88">
        <v>5</v>
      </c>
    </row>
    <row r="34" spans="1:31">
      <c r="A34" s="16">
        <v>33</v>
      </c>
      <c r="B34" s="16" t="s">
        <v>62</v>
      </c>
      <c r="C34" s="16" t="s">
        <v>52</v>
      </c>
      <c r="D34" s="16">
        <v>0</v>
      </c>
      <c r="E34" s="16">
        <v>0</v>
      </c>
      <c r="F34" s="16">
        <v>1</v>
      </c>
      <c r="G34" s="16">
        <v>0</v>
      </c>
      <c r="H34" s="16">
        <v>0</v>
      </c>
      <c r="I34" s="18">
        <v>4</v>
      </c>
      <c r="J34" s="18">
        <v>4</v>
      </c>
      <c r="K34" s="18">
        <v>3</v>
      </c>
      <c r="L34" s="103">
        <v>4</v>
      </c>
      <c r="M34" s="103">
        <v>4</v>
      </c>
      <c r="N34" s="89">
        <v>5</v>
      </c>
      <c r="O34" s="89">
        <v>3</v>
      </c>
      <c r="P34" s="89">
        <v>4</v>
      </c>
      <c r="Q34" s="89">
        <v>4</v>
      </c>
      <c r="R34" s="89">
        <v>4</v>
      </c>
      <c r="S34" s="100">
        <v>4</v>
      </c>
      <c r="T34" s="100">
        <v>3</v>
      </c>
      <c r="U34" s="96">
        <v>4</v>
      </c>
      <c r="V34" s="96">
        <v>4</v>
      </c>
      <c r="W34" s="69">
        <v>5</v>
      </c>
      <c r="X34" s="69">
        <v>5</v>
      </c>
      <c r="Y34" s="69">
        <v>5</v>
      </c>
      <c r="Z34" s="69">
        <v>4</v>
      </c>
      <c r="AA34" s="88">
        <v>5</v>
      </c>
      <c r="AB34" s="88">
        <v>5</v>
      </c>
      <c r="AC34" s="88">
        <v>4</v>
      </c>
    </row>
    <row r="35" spans="1:31">
      <c r="A35" s="16">
        <v>34</v>
      </c>
      <c r="B35" s="16" t="s">
        <v>62</v>
      </c>
      <c r="C35" s="16" t="s">
        <v>77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8">
        <v>4</v>
      </c>
      <c r="J35" s="18">
        <v>4</v>
      </c>
      <c r="K35" s="18">
        <v>4</v>
      </c>
      <c r="L35" s="103">
        <v>4</v>
      </c>
      <c r="M35" s="103">
        <v>4</v>
      </c>
      <c r="N35" s="89">
        <v>4</v>
      </c>
      <c r="O35" s="89">
        <v>4</v>
      </c>
      <c r="P35" s="89">
        <v>4</v>
      </c>
      <c r="Q35" s="89">
        <v>4</v>
      </c>
      <c r="R35" s="89">
        <v>4</v>
      </c>
      <c r="S35" s="100">
        <v>3</v>
      </c>
      <c r="T35" s="100">
        <v>3</v>
      </c>
      <c r="U35" s="96">
        <v>4</v>
      </c>
      <c r="V35" s="96">
        <v>4</v>
      </c>
      <c r="W35" s="69">
        <v>4</v>
      </c>
      <c r="X35" s="69">
        <v>4</v>
      </c>
      <c r="Y35" s="69">
        <v>4</v>
      </c>
      <c r="Z35" s="69">
        <v>4</v>
      </c>
      <c r="AA35" s="88">
        <v>4</v>
      </c>
      <c r="AB35" s="88">
        <v>4</v>
      </c>
      <c r="AC35" s="88">
        <v>4</v>
      </c>
    </row>
    <row r="36" spans="1:31" s="68" customFormat="1">
      <c r="A36" s="68">
        <v>35</v>
      </c>
      <c r="B36" s="16" t="s">
        <v>62</v>
      </c>
      <c r="C36" s="16" t="s">
        <v>77</v>
      </c>
      <c r="D36" s="68">
        <v>0</v>
      </c>
      <c r="E36" s="68">
        <v>1</v>
      </c>
      <c r="F36" s="68">
        <v>0</v>
      </c>
      <c r="G36" s="68">
        <v>0</v>
      </c>
      <c r="H36" s="68">
        <v>0</v>
      </c>
      <c r="I36" s="98">
        <v>4</v>
      </c>
      <c r="J36" s="98">
        <v>3</v>
      </c>
      <c r="K36" s="98">
        <v>3</v>
      </c>
      <c r="L36" s="104">
        <v>4</v>
      </c>
      <c r="M36" s="104">
        <v>4</v>
      </c>
      <c r="N36" s="91">
        <v>4</v>
      </c>
      <c r="O36" s="91">
        <v>4</v>
      </c>
      <c r="P36" s="91">
        <v>4</v>
      </c>
      <c r="Q36" s="91">
        <v>4</v>
      </c>
      <c r="R36" s="91">
        <v>4</v>
      </c>
      <c r="S36" s="101">
        <v>3</v>
      </c>
      <c r="T36" s="101">
        <v>4</v>
      </c>
      <c r="U36" s="97">
        <v>4</v>
      </c>
      <c r="V36" s="97">
        <v>4</v>
      </c>
      <c r="W36" s="70">
        <v>4</v>
      </c>
      <c r="X36" s="70">
        <v>4</v>
      </c>
      <c r="Y36" s="70">
        <v>4</v>
      </c>
      <c r="Z36" s="70">
        <v>4</v>
      </c>
      <c r="AA36" s="90">
        <v>4</v>
      </c>
      <c r="AB36" s="90">
        <v>4</v>
      </c>
      <c r="AC36" s="90">
        <v>4</v>
      </c>
    </row>
    <row r="37" spans="1:31">
      <c r="A37" s="16">
        <v>36</v>
      </c>
      <c r="B37" s="16" t="s">
        <v>62</v>
      </c>
      <c r="C37" s="16" t="s">
        <v>78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8">
        <v>4</v>
      </c>
      <c r="J37" s="18">
        <v>4</v>
      </c>
      <c r="K37" s="18">
        <v>4</v>
      </c>
      <c r="L37" s="103">
        <v>4</v>
      </c>
      <c r="M37" s="103">
        <v>4</v>
      </c>
      <c r="N37" s="89">
        <v>4</v>
      </c>
      <c r="O37" s="89">
        <v>4</v>
      </c>
      <c r="P37" s="89">
        <v>4</v>
      </c>
      <c r="Q37" s="89">
        <v>4</v>
      </c>
      <c r="R37" s="89">
        <v>4</v>
      </c>
      <c r="S37" s="100">
        <v>3</v>
      </c>
      <c r="T37" s="100">
        <v>3</v>
      </c>
      <c r="U37" s="96">
        <v>4</v>
      </c>
      <c r="V37" s="96">
        <v>4</v>
      </c>
      <c r="W37" s="69">
        <v>4</v>
      </c>
      <c r="X37" s="69">
        <v>4</v>
      </c>
      <c r="Y37" s="69">
        <v>4</v>
      </c>
      <c r="Z37" s="69">
        <v>4</v>
      </c>
      <c r="AA37" s="88">
        <v>4</v>
      </c>
      <c r="AB37" s="88">
        <v>4</v>
      </c>
      <c r="AC37" s="88">
        <v>4</v>
      </c>
    </row>
    <row r="38" spans="1:31">
      <c r="A38" s="16">
        <v>37</v>
      </c>
      <c r="B38" s="16" t="s">
        <v>62</v>
      </c>
      <c r="C38" s="16" t="s">
        <v>41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8">
        <v>4</v>
      </c>
      <c r="J38" s="18">
        <v>4</v>
      </c>
      <c r="K38" s="18">
        <v>4</v>
      </c>
      <c r="L38" s="103">
        <v>4</v>
      </c>
      <c r="M38" s="103">
        <v>4</v>
      </c>
      <c r="N38" s="89">
        <v>4</v>
      </c>
      <c r="O38" s="89">
        <v>4</v>
      </c>
      <c r="P38" s="89">
        <v>4</v>
      </c>
      <c r="Q38" s="89">
        <v>4</v>
      </c>
      <c r="R38" s="89">
        <v>4</v>
      </c>
      <c r="S38" s="100">
        <v>4</v>
      </c>
      <c r="T38" s="100">
        <v>4</v>
      </c>
      <c r="U38" s="96">
        <v>4</v>
      </c>
      <c r="V38" s="96">
        <v>4</v>
      </c>
      <c r="W38" s="69">
        <v>4</v>
      </c>
      <c r="X38" s="69">
        <v>4</v>
      </c>
      <c r="Y38" s="69">
        <v>4</v>
      </c>
      <c r="Z38" s="69">
        <v>4</v>
      </c>
      <c r="AA38" s="88">
        <v>4</v>
      </c>
      <c r="AB38" s="88">
        <v>4</v>
      </c>
      <c r="AC38" s="88">
        <v>4</v>
      </c>
    </row>
    <row r="39" spans="1:31">
      <c r="A39" s="16">
        <v>38</v>
      </c>
      <c r="B39" s="16" t="s">
        <v>62</v>
      </c>
      <c r="C39" s="16" t="s">
        <v>79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8">
        <v>4</v>
      </c>
      <c r="J39" s="18">
        <v>4</v>
      </c>
      <c r="K39" s="18">
        <v>4</v>
      </c>
      <c r="L39" s="103">
        <v>4</v>
      </c>
      <c r="M39" s="103">
        <v>4</v>
      </c>
      <c r="N39" s="89">
        <v>4</v>
      </c>
      <c r="O39" s="89">
        <v>4</v>
      </c>
      <c r="P39" s="89">
        <v>4</v>
      </c>
      <c r="Q39" s="89">
        <v>4</v>
      </c>
      <c r="R39" s="89">
        <v>4</v>
      </c>
      <c r="S39" s="100">
        <v>4</v>
      </c>
      <c r="T39" s="100">
        <v>4</v>
      </c>
      <c r="U39" s="96">
        <v>4</v>
      </c>
      <c r="V39" s="96">
        <v>4</v>
      </c>
      <c r="W39" s="69">
        <v>4</v>
      </c>
      <c r="X39" s="69">
        <v>4</v>
      </c>
      <c r="Y39" s="69">
        <v>4</v>
      </c>
      <c r="Z39" s="69">
        <v>4</v>
      </c>
      <c r="AA39" s="88">
        <v>4</v>
      </c>
      <c r="AB39" s="88">
        <v>4</v>
      </c>
      <c r="AC39" s="88">
        <v>4</v>
      </c>
    </row>
    <row r="40" spans="1:31">
      <c r="A40" s="16">
        <v>39</v>
      </c>
      <c r="B40" s="16" t="s">
        <v>62</v>
      </c>
      <c r="C40" s="16" t="s">
        <v>41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8">
        <v>5</v>
      </c>
      <c r="J40" s="18">
        <v>4</v>
      </c>
      <c r="K40" s="18">
        <v>5</v>
      </c>
      <c r="L40" s="103">
        <v>5</v>
      </c>
      <c r="M40" s="103">
        <v>5</v>
      </c>
      <c r="N40" s="89">
        <v>5</v>
      </c>
      <c r="O40" s="89">
        <v>4</v>
      </c>
      <c r="P40" s="89">
        <v>5</v>
      </c>
      <c r="Q40" s="89">
        <v>5</v>
      </c>
      <c r="R40" s="89">
        <v>5</v>
      </c>
      <c r="S40" s="100">
        <v>3</v>
      </c>
      <c r="T40" s="100">
        <v>4</v>
      </c>
      <c r="U40" s="96">
        <v>4</v>
      </c>
      <c r="V40" s="96">
        <v>4</v>
      </c>
      <c r="W40" s="69">
        <v>5</v>
      </c>
      <c r="X40" s="69">
        <v>5</v>
      </c>
      <c r="Y40" s="69">
        <v>5</v>
      </c>
      <c r="Z40" s="69">
        <v>5</v>
      </c>
      <c r="AA40" s="88">
        <v>5</v>
      </c>
      <c r="AB40" s="88">
        <v>5</v>
      </c>
      <c r="AC40" s="88">
        <v>5</v>
      </c>
    </row>
    <row r="41" spans="1:31">
      <c r="A41" s="16">
        <v>40</v>
      </c>
      <c r="B41" s="16" t="s">
        <v>62</v>
      </c>
      <c r="C41" s="16" t="s">
        <v>80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8">
        <v>5</v>
      </c>
      <c r="J41" s="18">
        <v>5</v>
      </c>
      <c r="K41" s="18">
        <v>5</v>
      </c>
      <c r="L41" s="103">
        <v>5</v>
      </c>
      <c r="M41" s="103">
        <v>5</v>
      </c>
      <c r="N41" s="89">
        <v>5</v>
      </c>
      <c r="O41" s="89">
        <v>5</v>
      </c>
      <c r="P41" s="89">
        <v>5</v>
      </c>
      <c r="Q41" s="89">
        <v>5</v>
      </c>
      <c r="R41" s="89">
        <v>5</v>
      </c>
      <c r="S41" s="100">
        <v>5</v>
      </c>
      <c r="T41" s="100">
        <v>5</v>
      </c>
      <c r="U41" s="96">
        <v>5</v>
      </c>
      <c r="V41" s="96">
        <v>5</v>
      </c>
      <c r="W41" s="69">
        <v>5</v>
      </c>
      <c r="X41" s="69">
        <v>5</v>
      </c>
      <c r="Y41" s="69">
        <v>5</v>
      </c>
      <c r="Z41" s="69">
        <v>5</v>
      </c>
      <c r="AA41" s="88">
        <v>5</v>
      </c>
      <c r="AB41" s="88">
        <v>5</v>
      </c>
      <c r="AC41" s="88">
        <v>5</v>
      </c>
    </row>
    <row r="42" spans="1:31" s="105" customFormat="1">
      <c r="D42" s="106">
        <f t="shared" ref="D42:H42" si="0">COUNTIF(D2:D41,1)</f>
        <v>9</v>
      </c>
      <c r="E42" s="106">
        <f t="shared" si="0"/>
        <v>31</v>
      </c>
      <c r="F42" s="106">
        <f t="shared" si="0"/>
        <v>3</v>
      </c>
      <c r="G42" s="106">
        <f t="shared" si="0"/>
        <v>2</v>
      </c>
      <c r="H42" s="106">
        <f t="shared" si="0"/>
        <v>7</v>
      </c>
      <c r="I42" s="107">
        <f t="shared" ref="I42:AC42" si="1">AVERAGE(I2:I41)</f>
        <v>4.5999999999999996</v>
      </c>
      <c r="J42" s="107">
        <f t="shared" si="1"/>
        <v>4.4000000000000004</v>
      </c>
      <c r="K42" s="107">
        <f t="shared" si="1"/>
        <v>4.2750000000000004</v>
      </c>
      <c r="L42" s="107">
        <f t="shared" si="1"/>
        <v>4.6500000000000004</v>
      </c>
      <c r="M42" s="107">
        <f t="shared" si="1"/>
        <v>4.625</v>
      </c>
      <c r="N42" s="107">
        <f t="shared" si="1"/>
        <v>4.5750000000000002</v>
      </c>
      <c r="O42" s="107">
        <f t="shared" si="1"/>
        <v>4.3250000000000002</v>
      </c>
      <c r="P42" s="107">
        <f t="shared" si="1"/>
        <v>4.4249999999999998</v>
      </c>
      <c r="Q42" s="107">
        <f t="shared" si="1"/>
        <v>4.5</v>
      </c>
      <c r="R42" s="107">
        <f t="shared" si="1"/>
        <v>4.5250000000000004</v>
      </c>
      <c r="S42" s="107">
        <f t="shared" si="1"/>
        <v>3.6749999999999998</v>
      </c>
      <c r="T42" s="107">
        <f t="shared" si="1"/>
        <v>3.6</v>
      </c>
      <c r="U42" s="107">
        <f t="shared" si="1"/>
        <v>4.3</v>
      </c>
      <c r="V42" s="107">
        <f t="shared" si="1"/>
        <v>4.3250000000000002</v>
      </c>
      <c r="W42" s="107">
        <f t="shared" si="1"/>
        <v>4.5250000000000004</v>
      </c>
      <c r="X42" s="107">
        <f t="shared" si="1"/>
        <v>4.45</v>
      </c>
      <c r="Y42" s="107">
        <f t="shared" si="1"/>
        <v>4.45</v>
      </c>
      <c r="Z42" s="107">
        <f t="shared" si="1"/>
        <v>4.5999999999999996</v>
      </c>
      <c r="AA42" s="107">
        <f t="shared" si="1"/>
        <v>4.45</v>
      </c>
      <c r="AB42" s="107">
        <f t="shared" si="1"/>
        <v>4.45</v>
      </c>
      <c r="AC42" s="107">
        <f t="shared" si="1"/>
        <v>4.4249999999999998</v>
      </c>
      <c r="AD42" s="107">
        <f>AVERAGE(I2:AC41)</f>
        <v>4.3880952380952385</v>
      </c>
      <c r="AE42" s="107">
        <f>AVERAGE(I42:R42,W42:AC42)</f>
        <v>4.4852941176470589</v>
      </c>
    </row>
    <row r="43" spans="1:31" s="105" customFormat="1">
      <c r="D43" s="107">
        <f t="shared" ref="D43:AC43" si="2">STDEV(D2:D41)</f>
        <v>0.42290206176626033</v>
      </c>
      <c r="E43" s="107">
        <f t="shared" si="2"/>
        <v>0.42290206176626033</v>
      </c>
      <c r="F43" s="107">
        <f t="shared" si="2"/>
        <v>0.26674678283691849</v>
      </c>
      <c r="G43" s="107">
        <f t="shared" si="2"/>
        <v>0.22072142786315224</v>
      </c>
      <c r="H43" s="107">
        <f t="shared" si="2"/>
        <v>0.38480764425479269</v>
      </c>
      <c r="I43" s="107">
        <f t="shared" si="2"/>
        <v>0.49613893835683442</v>
      </c>
      <c r="J43" s="107">
        <f t="shared" si="2"/>
        <v>0.59052345314809407</v>
      </c>
      <c r="K43" s="107">
        <f t="shared" si="2"/>
        <v>0.71566716228948757</v>
      </c>
      <c r="L43" s="107">
        <f t="shared" si="2"/>
        <v>0.48304589153964855</v>
      </c>
      <c r="M43" s="107">
        <f t="shared" si="2"/>
        <v>0.49029033784546011</v>
      </c>
      <c r="N43" s="107">
        <f t="shared" si="2"/>
        <v>0.50064061525312253</v>
      </c>
      <c r="O43" s="107">
        <f t="shared" si="2"/>
        <v>0.57233216104295759</v>
      </c>
      <c r="P43" s="107">
        <f t="shared" si="2"/>
        <v>0.59431063275456175</v>
      </c>
      <c r="Q43" s="107">
        <f t="shared" si="2"/>
        <v>0.50636968354183332</v>
      </c>
      <c r="R43" s="107">
        <f t="shared" si="2"/>
        <v>0.55412208226281923</v>
      </c>
      <c r="S43" s="107">
        <f t="shared" si="2"/>
        <v>0.91672493987270509</v>
      </c>
      <c r="T43" s="107">
        <f t="shared" si="2"/>
        <v>1.0076629473115581</v>
      </c>
      <c r="U43" s="107">
        <f t="shared" si="2"/>
        <v>0.56386941568834659</v>
      </c>
      <c r="V43" s="107">
        <f t="shared" si="2"/>
        <v>0.52562539063676395</v>
      </c>
      <c r="W43" s="107">
        <f t="shared" si="2"/>
        <v>0.5057363253408157</v>
      </c>
      <c r="X43" s="107">
        <f t="shared" si="2"/>
        <v>0.50383147365577841</v>
      </c>
      <c r="Y43" s="107">
        <f t="shared" si="2"/>
        <v>0.50383147365577841</v>
      </c>
      <c r="Z43" s="107">
        <f t="shared" si="2"/>
        <v>0.49613893835683442</v>
      </c>
      <c r="AA43" s="107">
        <f t="shared" si="2"/>
        <v>0.50383147365577841</v>
      </c>
      <c r="AB43" s="107">
        <f t="shared" si="2"/>
        <v>0.50383147365577841</v>
      </c>
      <c r="AC43" s="107">
        <f t="shared" si="2"/>
        <v>0.50064061525312253</v>
      </c>
      <c r="AD43" s="107">
        <f>STDEVA(I2:AC41)</f>
        <v>0.63983847073340006</v>
      </c>
      <c r="AE43" s="107"/>
    </row>
    <row r="44" spans="1:31">
      <c r="J44" s="131"/>
      <c r="K44" s="129">
        <f>STDEV(I2:K41)</f>
        <v>0.61715666806830738</v>
      </c>
      <c r="L44" s="108"/>
      <c r="M44" s="109">
        <f>STDEVA(L2:M41)</f>
        <v>0.48375509024895186</v>
      </c>
      <c r="N44" s="110"/>
      <c r="O44" s="110"/>
      <c r="P44" s="110"/>
      <c r="Q44" s="110"/>
      <c r="R44" s="111">
        <f>STDEVA(N2:R41)</f>
        <v>0.54827275609442583</v>
      </c>
      <c r="S44" s="112"/>
      <c r="T44" s="112">
        <f>STDEVA(S2:T41)</f>
        <v>0.95789524016942473</v>
      </c>
      <c r="U44" s="113"/>
      <c r="V44" s="113">
        <f>STDEVA(U2:V41)</f>
        <v>0.54176808527989917</v>
      </c>
      <c r="W44" s="114"/>
      <c r="X44" s="114"/>
      <c r="Y44" s="114"/>
      <c r="Z44" s="115">
        <f>STDEVA(W2:Z41)</f>
        <v>0.50153067589921663</v>
      </c>
      <c r="AA44" s="94"/>
      <c r="AB44" s="94"/>
      <c r="AC44" s="116">
        <f>STDEVA(AA2:AC41)</f>
        <v>0.49866769274449202</v>
      </c>
      <c r="AD44" s="117"/>
    </row>
    <row r="45" spans="1:31">
      <c r="J45" s="131"/>
      <c r="K45" s="132">
        <f>AVERAGE(I2:K41)</f>
        <v>4.4249999999999998</v>
      </c>
      <c r="L45" s="118"/>
      <c r="M45" s="119">
        <f>AVERAGE(L2:M41)</f>
        <v>4.6375000000000002</v>
      </c>
      <c r="N45" s="120"/>
      <c r="O45" s="120"/>
      <c r="P45" s="120"/>
      <c r="Q45" s="120"/>
      <c r="R45" s="121">
        <f>AVERAGE(N2:R41)</f>
        <v>4.47</v>
      </c>
      <c r="S45" s="122"/>
      <c r="T45" s="123">
        <f>AVERAGE(S2:T41)</f>
        <v>3.6375000000000002</v>
      </c>
      <c r="U45" s="124"/>
      <c r="V45" s="125">
        <f>AVERAGE(U2:V41)</f>
        <v>4.3125</v>
      </c>
      <c r="W45" s="126"/>
      <c r="X45" s="126"/>
      <c r="Y45" s="126"/>
      <c r="Z45" s="127">
        <f>AVERAGE(W2:Z41)</f>
        <v>4.5062499999999996</v>
      </c>
      <c r="AA45" s="94"/>
      <c r="AB45" s="94"/>
      <c r="AC45" s="128">
        <f>AVERAGE(AA2:AC41)</f>
        <v>4.4416666666666664</v>
      </c>
      <c r="AD45" s="107">
        <f>AVERAGE(K45,M45,R45,Z45,AC45)</f>
        <v>4.496083333333333</v>
      </c>
    </row>
    <row r="46" spans="1:31">
      <c r="B46" s="136" t="s">
        <v>62</v>
      </c>
      <c r="C46" s="136">
        <f>COUNTIF(B2:B41,"เจ้าหน้าที่")</f>
        <v>40</v>
      </c>
    </row>
    <row r="47" spans="1:31">
      <c r="C47" s="133">
        <f>SUM(C44:C46)</f>
        <v>40</v>
      </c>
    </row>
    <row r="48" spans="1:31">
      <c r="E48" s="17"/>
    </row>
    <row r="50" spans="2:3">
      <c r="B50" s="136" t="s">
        <v>74</v>
      </c>
      <c r="C50" s="136">
        <f>COUNTIF(C2:C41,"เกษตรศาสตร์ ทรัพยากรธรรมชาติและสิ่งแวดล้อม")</f>
        <v>1</v>
      </c>
    </row>
    <row r="51" spans="2:3">
      <c r="B51" s="136" t="s">
        <v>73</v>
      </c>
      <c r="C51" s="136">
        <f>COUNTIF(C3:C42,"เภสัชศาสตร์")</f>
        <v>1</v>
      </c>
    </row>
    <row r="52" spans="2:3">
      <c r="B52" s="136" t="s">
        <v>78</v>
      </c>
      <c r="C52" s="136">
        <f>COUNTIF(C4:C43,"แพทยศาสตร์")</f>
        <v>1</v>
      </c>
    </row>
    <row r="53" spans="2:3">
      <c r="B53" s="136" t="s">
        <v>79</v>
      </c>
      <c r="C53" s="136">
        <f>COUNTIF(C5:C44,"โลจิสติกส์และโซ่อุปทาน")</f>
        <v>1</v>
      </c>
    </row>
    <row r="54" spans="2:3">
      <c r="B54" s="136" t="s">
        <v>75</v>
      </c>
      <c r="C54" s="136">
        <f>COUNTIF(C6:C45,"ทันตแพทยศาสตร์")</f>
        <v>2</v>
      </c>
    </row>
    <row r="55" spans="2:3">
      <c r="B55" s="136" t="s">
        <v>72</v>
      </c>
      <c r="C55" s="136">
        <f>COUNTIF(C7:C46,"บริหารธุรกิจ เศรษฐศาสตร์และการสื่อสาร")</f>
        <v>1</v>
      </c>
    </row>
    <row r="56" spans="2:3">
      <c r="B56" s="136" t="s">
        <v>52</v>
      </c>
      <c r="C56" s="136">
        <f>COUNTIF(C8:C47,"มนุษยศาสตร์")</f>
        <v>3</v>
      </c>
    </row>
    <row r="57" spans="2:3">
      <c r="B57" s="136" t="s">
        <v>69</v>
      </c>
      <c r="C57" s="136">
        <f>COUNTIF(C2:C41,"วิทยาลัยพลังงานทดแทน")</f>
        <v>2</v>
      </c>
    </row>
    <row r="58" spans="2:3">
      <c r="B58" s="136" t="s">
        <v>59</v>
      </c>
      <c r="C58" s="136">
        <f>COUNTIF(C9:C31,"วิทยาศาสตร์")</f>
        <v>4</v>
      </c>
    </row>
    <row r="59" spans="2:3">
      <c r="B59" s="136" t="s">
        <v>77</v>
      </c>
      <c r="C59" s="136">
        <f>COUNTIF(C11:C50,"วิทยาศาสตร์การแพทย์")</f>
        <v>2</v>
      </c>
    </row>
    <row r="60" spans="2:3">
      <c r="B60" s="136" t="s">
        <v>57</v>
      </c>
      <c r="C60" s="136">
        <f>COUNTIF(C2:C41,"วิศวกรรมศาสตร์")</f>
        <v>4</v>
      </c>
    </row>
    <row r="61" spans="2:3">
      <c r="B61" s="136" t="s">
        <v>58</v>
      </c>
      <c r="C61" s="136">
        <f>COUNTIF(C13:C52,"ศึกษาศาสตร์")</f>
        <v>7</v>
      </c>
    </row>
    <row r="62" spans="2:3">
      <c r="B62" s="136" t="s">
        <v>80</v>
      </c>
      <c r="C62" s="136">
        <f>COUNTIF(C2:C41,"สถาปัตยกรรมศาสตร์")</f>
        <v>1</v>
      </c>
    </row>
    <row r="63" spans="2:3">
      <c r="B63" s="136" t="s">
        <v>50</v>
      </c>
      <c r="C63" s="136">
        <f>COUNTIF(C2:C41,"สหเวชศาสตร์")</f>
        <v>2</v>
      </c>
    </row>
    <row r="64" spans="2:3">
      <c r="B64" s="136" t="s">
        <v>71</v>
      </c>
      <c r="C64" s="136">
        <f>COUNTIF(C2:C41,"สังคมศาสตร์")</f>
        <v>2</v>
      </c>
    </row>
    <row r="65" spans="2:3">
      <c r="B65" s="136" t="s">
        <v>76</v>
      </c>
      <c r="C65" s="136">
        <f>COUNTIF(C17:C56,"สาธารณสุขศาสตร์")</f>
        <v>2</v>
      </c>
    </row>
    <row r="66" spans="2:3">
      <c r="B66" s="136" t="s">
        <v>41</v>
      </c>
      <c r="C66" s="136">
        <f>COUNTIF(C2:C41,"ไม่ระบุ")</f>
        <v>4</v>
      </c>
    </row>
    <row r="67" spans="2:3">
      <c r="C67" s="133">
        <f>SUM(C50:C66)</f>
        <v>40</v>
      </c>
    </row>
  </sheetData>
  <autoFilter ref="A1:AE47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3" zoomScale="140" zoomScaleNormal="140" workbookViewId="0">
      <selection activeCell="E26" sqref="E26"/>
    </sheetView>
  </sheetViews>
  <sheetFormatPr defaultRowHeight="15"/>
  <cols>
    <col min="1" max="1" width="9.140625" style="73" customWidth="1"/>
    <col min="2" max="5" width="9.140625" style="73"/>
    <col min="6" max="6" width="51.42578125" style="73" customWidth="1"/>
    <col min="7" max="16384" width="9.140625" style="73"/>
  </cols>
  <sheetData>
    <row r="1" spans="1:8" s="72" customFormat="1" ht="23.25">
      <c r="A1" s="147" t="s">
        <v>35</v>
      </c>
      <c r="B1" s="147"/>
      <c r="C1" s="147"/>
      <c r="D1" s="147"/>
      <c r="E1" s="147"/>
      <c r="F1" s="147"/>
    </row>
    <row r="2" spans="1:8" s="72" customFormat="1" ht="23.25">
      <c r="A2" s="147" t="s">
        <v>109</v>
      </c>
      <c r="B2" s="147"/>
      <c r="C2" s="147"/>
      <c r="D2" s="147"/>
      <c r="E2" s="147"/>
      <c r="F2" s="147"/>
    </row>
    <row r="3" spans="1:8" s="72" customFormat="1" ht="23.25">
      <c r="A3" s="147" t="s">
        <v>81</v>
      </c>
      <c r="B3" s="147"/>
      <c r="C3" s="147"/>
      <c r="D3" s="147"/>
      <c r="E3" s="147"/>
      <c r="F3" s="147"/>
    </row>
    <row r="4" spans="1:8" s="72" customFormat="1" ht="23.25">
      <c r="A4" s="147" t="s">
        <v>61</v>
      </c>
      <c r="B4" s="147"/>
      <c r="C4" s="147"/>
      <c r="D4" s="147"/>
      <c r="E4" s="147"/>
      <c r="F4" s="147"/>
    </row>
    <row r="5" spans="1:8" ht="21">
      <c r="A5" s="148"/>
      <c r="B5" s="148"/>
      <c r="C5" s="148"/>
      <c r="D5" s="148"/>
      <c r="E5" s="148"/>
      <c r="F5" s="148"/>
    </row>
    <row r="6" spans="1:8" s="75" customFormat="1" ht="21">
      <c r="A6" s="74" t="s">
        <v>110</v>
      </c>
      <c r="B6" s="74"/>
      <c r="C6" s="74"/>
      <c r="D6" s="74"/>
      <c r="E6" s="74"/>
      <c r="F6" s="74"/>
    </row>
    <row r="7" spans="1:8" s="75" customFormat="1" ht="21">
      <c r="A7" s="74" t="s">
        <v>100</v>
      </c>
      <c r="B7" s="74"/>
      <c r="C7" s="74"/>
      <c r="D7" s="74"/>
      <c r="E7" s="74"/>
      <c r="F7" s="74"/>
    </row>
    <row r="8" spans="1:8" s="75" customFormat="1" ht="21">
      <c r="A8" s="145" t="s">
        <v>101</v>
      </c>
      <c r="B8" s="145"/>
      <c r="C8" s="145"/>
      <c r="D8" s="145"/>
      <c r="E8" s="145"/>
      <c r="F8" s="145"/>
    </row>
    <row r="9" spans="1:8" s="75" customFormat="1" ht="21">
      <c r="A9" s="74" t="s">
        <v>120</v>
      </c>
      <c r="B9" s="74"/>
      <c r="C9" s="74"/>
      <c r="D9" s="74"/>
      <c r="E9" s="74"/>
      <c r="F9" s="74"/>
    </row>
    <row r="10" spans="1:8" s="75" customFormat="1" ht="21">
      <c r="A10" s="74" t="s">
        <v>106</v>
      </c>
      <c r="B10" s="74"/>
      <c r="C10" s="74"/>
      <c r="D10" s="74"/>
      <c r="E10" s="74"/>
      <c r="F10" s="74"/>
    </row>
    <row r="11" spans="1:8" s="9" customFormat="1" ht="21">
      <c r="A11" s="74" t="s">
        <v>102</v>
      </c>
      <c r="B11" s="74"/>
      <c r="C11" s="74"/>
      <c r="D11" s="74"/>
      <c r="E11" s="74"/>
      <c r="F11" s="74"/>
    </row>
    <row r="12" spans="1:8" s="9" customFormat="1" ht="21">
      <c r="A12" s="74" t="s">
        <v>95</v>
      </c>
      <c r="B12" s="74"/>
      <c r="C12" s="74"/>
      <c r="D12" s="74"/>
      <c r="E12" s="74"/>
      <c r="F12" s="74"/>
    </row>
    <row r="13" spans="1:8" s="9" customFormat="1" ht="21">
      <c r="A13" s="146" t="s">
        <v>96</v>
      </c>
      <c r="B13" s="146"/>
      <c r="C13" s="146"/>
      <c r="D13" s="146"/>
      <c r="E13" s="146"/>
      <c r="F13" s="146"/>
      <c r="G13" s="19"/>
      <c r="H13" s="19"/>
    </row>
    <row r="14" spans="1:8" s="9" customFormat="1" ht="21">
      <c r="A14" s="76" t="s">
        <v>97</v>
      </c>
      <c r="B14" s="76"/>
      <c r="C14" s="76"/>
      <c r="D14" s="76"/>
      <c r="E14" s="76"/>
      <c r="F14" s="76"/>
      <c r="G14" s="19"/>
      <c r="H14" s="19"/>
    </row>
    <row r="15" spans="1:8" s="9" customFormat="1" ht="21">
      <c r="A15" s="76" t="s">
        <v>121</v>
      </c>
      <c r="B15" s="76"/>
      <c r="C15" s="76"/>
      <c r="D15" s="76"/>
      <c r="E15" s="76"/>
      <c r="F15" s="76"/>
      <c r="G15" s="19"/>
      <c r="H15" s="19"/>
    </row>
    <row r="16" spans="1:8" s="76" customFormat="1" ht="21">
      <c r="A16" s="149" t="s">
        <v>89</v>
      </c>
      <c r="B16" s="149"/>
      <c r="C16" s="149"/>
      <c r="D16" s="149"/>
      <c r="E16" s="149"/>
      <c r="F16" s="149"/>
    </row>
    <row r="17" spans="1:6" s="74" customFormat="1" ht="21">
      <c r="A17" s="149" t="s">
        <v>98</v>
      </c>
      <c r="B17" s="149"/>
      <c r="C17" s="149"/>
      <c r="D17" s="149"/>
      <c r="E17" s="149"/>
      <c r="F17" s="149"/>
    </row>
    <row r="18" spans="1:6" s="74" customFormat="1" ht="21">
      <c r="A18" s="149" t="s">
        <v>90</v>
      </c>
      <c r="B18" s="150"/>
      <c r="C18" s="150"/>
      <c r="D18" s="150"/>
      <c r="E18" s="150"/>
      <c r="F18" s="150"/>
    </row>
    <row r="19" spans="1:6" s="74" customFormat="1" ht="21">
      <c r="A19" s="149" t="s">
        <v>99</v>
      </c>
      <c r="B19" s="150"/>
      <c r="C19" s="150"/>
      <c r="D19" s="150"/>
      <c r="E19" s="150"/>
      <c r="F19" s="150"/>
    </row>
    <row r="20" spans="1:6" s="78" customFormat="1" ht="21">
      <c r="A20" s="79" t="s">
        <v>91</v>
      </c>
      <c r="B20" s="80"/>
      <c r="C20" s="80"/>
      <c r="D20" s="80"/>
      <c r="E20" s="80"/>
      <c r="F20" s="80"/>
    </row>
    <row r="21" spans="1:6" s="77" customFormat="1" ht="21">
      <c r="A21" s="151" t="s">
        <v>60</v>
      </c>
      <c r="B21" s="151"/>
      <c r="C21" s="151"/>
      <c r="D21" s="151"/>
      <c r="E21" s="151"/>
      <c r="F21" s="151"/>
    </row>
    <row r="22" spans="1:6" ht="21">
      <c r="A22" s="145" t="s">
        <v>122</v>
      </c>
      <c r="B22" s="145"/>
      <c r="C22" s="145"/>
      <c r="D22" s="145"/>
      <c r="E22" s="145"/>
      <c r="F22" s="145"/>
    </row>
    <row r="23" spans="1:6" ht="21">
      <c r="A23" s="144" t="s">
        <v>124</v>
      </c>
      <c r="B23" s="144"/>
      <c r="C23" s="144"/>
      <c r="D23" s="144"/>
      <c r="E23" s="144"/>
      <c r="F23" s="144"/>
    </row>
    <row r="24" spans="1:6" ht="21">
      <c r="A24" s="9" t="s">
        <v>128</v>
      </c>
      <c r="B24" s="9"/>
      <c r="C24" s="9"/>
      <c r="D24" s="9"/>
      <c r="E24" s="9"/>
      <c r="F24" s="9"/>
    </row>
    <row r="25" spans="1:6" ht="21">
      <c r="A25" s="9"/>
      <c r="B25" s="9"/>
      <c r="C25" s="9"/>
      <c r="D25" s="9"/>
      <c r="E25" s="9"/>
      <c r="F25" s="9"/>
    </row>
    <row r="26" spans="1:6" ht="21">
      <c r="A26" s="9"/>
      <c r="B26" s="9"/>
      <c r="C26" s="9"/>
      <c r="D26" s="9"/>
      <c r="E26" s="9"/>
      <c r="F26" s="9"/>
    </row>
    <row r="27" spans="1:6" ht="21">
      <c r="A27" s="9"/>
      <c r="B27" s="9"/>
      <c r="C27" s="9"/>
      <c r="D27" s="9"/>
      <c r="E27" s="9"/>
      <c r="F27" s="9"/>
    </row>
    <row r="28" spans="1:6" ht="21">
      <c r="A28" s="9"/>
      <c r="B28" s="9"/>
      <c r="C28" s="9"/>
      <c r="D28" s="9"/>
      <c r="E28" s="9"/>
      <c r="F28" s="9"/>
    </row>
    <row r="29" spans="1:6" ht="21">
      <c r="A29" s="9"/>
      <c r="B29" s="9"/>
      <c r="C29" s="9"/>
      <c r="D29" s="9"/>
      <c r="E29" s="9"/>
      <c r="F29" s="9"/>
    </row>
    <row r="30" spans="1:6" ht="21">
      <c r="A30" s="9"/>
      <c r="B30" s="9"/>
      <c r="C30" s="9"/>
      <c r="D30" s="9"/>
      <c r="E30" s="9"/>
      <c r="F30" s="9"/>
    </row>
    <row r="31" spans="1:6" ht="21">
      <c r="A31" s="9"/>
      <c r="B31" s="9"/>
      <c r="C31" s="9"/>
      <c r="D31" s="9"/>
      <c r="E31" s="9"/>
      <c r="F31" s="9"/>
    </row>
    <row r="32" spans="1:6" ht="21">
      <c r="A32" s="9"/>
      <c r="B32" s="9"/>
      <c r="C32" s="9"/>
      <c r="D32" s="9"/>
      <c r="E32" s="9"/>
      <c r="F32" s="9"/>
    </row>
    <row r="33" spans="1:6" ht="21">
      <c r="A33" s="9"/>
      <c r="B33" s="9"/>
      <c r="C33" s="9"/>
      <c r="D33" s="9"/>
      <c r="E33" s="9"/>
      <c r="F33" s="9"/>
    </row>
    <row r="34" spans="1:6" ht="21">
      <c r="A34" s="9"/>
      <c r="B34" s="9"/>
      <c r="C34" s="9"/>
      <c r="D34" s="9"/>
      <c r="E34" s="9"/>
      <c r="F34" s="9"/>
    </row>
    <row r="35" spans="1:6" ht="21">
      <c r="A35" s="9"/>
      <c r="B35" s="9"/>
      <c r="C35" s="9"/>
      <c r="D35" s="9"/>
      <c r="E35" s="9"/>
      <c r="F35" s="9"/>
    </row>
  </sheetData>
  <mergeCells count="13">
    <mergeCell ref="A22:F22"/>
    <mergeCell ref="A13:F13"/>
    <mergeCell ref="A1:F1"/>
    <mergeCell ref="A2:F2"/>
    <mergeCell ref="A3:F3"/>
    <mergeCell ref="A4:F4"/>
    <mergeCell ref="A5:F5"/>
    <mergeCell ref="A18:F18"/>
    <mergeCell ref="A16:F16"/>
    <mergeCell ref="A19:F19"/>
    <mergeCell ref="A21:F21"/>
    <mergeCell ref="A17:F17"/>
    <mergeCell ref="A8:F8"/>
  </mergeCells>
  <pageMargins left="0.5" right="0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60"/>
  <sheetViews>
    <sheetView topLeftCell="A42" zoomScale="140" zoomScaleNormal="140" workbookViewId="0">
      <selection activeCell="B48" sqref="B48:E48"/>
    </sheetView>
  </sheetViews>
  <sheetFormatPr defaultRowHeight="19.5"/>
  <cols>
    <col min="1" max="1" width="4.5703125" style="1" customWidth="1"/>
    <col min="2" max="2" width="7.7109375" style="1" customWidth="1"/>
    <col min="3" max="3" width="9" style="1"/>
    <col min="4" max="4" width="15.42578125" style="1" customWidth="1"/>
    <col min="5" max="5" width="26.5703125" style="1" customWidth="1"/>
    <col min="6" max="6" width="8" style="3" customWidth="1"/>
    <col min="7" max="7" width="9" style="3" customWidth="1"/>
    <col min="8" max="8" width="15.42578125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2" spans="2:9">
      <c r="B2" s="170" t="s">
        <v>4</v>
      </c>
      <c r="C2" s="170"/>
      <c r="D2" s="170"/>
      <c r="E2" s="170"/>
      <c r="F2" s="170"/>
      <c r="G2" s="170"/>
      <c r="H2" s="170"/>
    </row>
    <row r="3" spans="2:9">
      <c r="B3" s="2"/>
      <c r="C3" s="2"/>
      <c r="D3" s="2"/>
      <c r="E3" s="2"/>
      <c r="F3" s="2"/>
      <c r="G3" s="2"/>
      <c r="H3" s="2"/>
    </row>
    <row r="4" spans="2:9" s="22" customFormat="1" ht="23.25">
      <c r="B4" s="147" t="s">
        <v>5</v>
      </c>
      <c r="C4" s="147"/>
      <c r="D4" s="147"/>
      <c r="E4" s="147"/>
      <c r="F4" s="147"/>
      <c r="G4" s="147"/>
      <c r="H4" s="147"/>
      <c r="I4" s="21"/>
    </row>
    <row r="5" spans="2:9" s="22" customFormat="1" ht="23.25">
      <c r="B5" s="147" t="s">
        <v>81</v>
      </c>
      <c r="C5" s="147"/>
      <c r="D5" s="147"/>
      <c r="E5" s="147"/>
      <c r="F5" s="147"/>
      <c r="G5" s="147"/>
      <c r="H5" s="147"/>
      <c r="I5" s="21"/>
    </row>
    <row r="6" spans="2:9" s="22" customFormat="1" ht="23.25">
      <c r="B6" s="147" t="s">
        <v>61</v>
      </c>
      <c r="C6" s="147"/>
      <c r="D6" s="147"/>
      <c r="E6" s="147"/>
      <c r="F6" s="147"/>
      <c r="G6" s="147"/>
      <c r="H6" s="147"/>
      <c r="I6" s="21"/>
    </row>
    <row r="7" spans="2:9">
      <c r="B7" s="192"/>
      <c r="C7" s="192"/>
      <c r="D7" s="192"/>
      <c r="E7" s="192"/>
      <c r="F7" s="192"/>
      <c r="G7" s="192"/>
      <c r="H7" s="192"/>
    </row>
    <row r="8" spans="2:9" s="9" customFormat="1" ht="21">
      <c r="B8" s="10" t="s">
        <v>47</v>
      </c>
      <c r="F8" s="23"/>
      <c r="G8" s="23"/>
      <c r="H8" s="23"/>
    </row>
    <row r="9" spans="2:9" s="9" customFormat="1" ht="21">
      <c r="F9" s="23"/>
      <c r="G9" s="23"/>
      <c r="H9" s="23"/>
    </row>
    <row r="10" spans="2:9" s="9" customFormat="1" ht="21">
      <c r="B10" s="24" t="s">
        <v>48</v>
      </c>
      <c r="F10" s="23"/>
      <c r="G10" s="23"/>
      <c r="H10" s="23"/>
    </row>
    <row r="11" spans="2:9">
      <c r="B11" s="4"/>
    </row>
    <row r="12" spans="2:9" s="9" customFormat="1" ht="21">
      <c r="B12" s="24"/>
      <c r="C12" s="193" t="s">
        <v>6</v>
      </c>
      <c r="D12" s="193"/>
      <c r="E12" s="193"/>
      <c r="F12" s="13" t="s">
        <v>7</v>
      </c>
      <c r="G12" s="13" t="s">
        <v>8</v>
      </c>
      <c r="H12" s="23"/>
    </row>
    <row r="13" spans="2:9" s="9" customFormat="1" ht="21">
      <c r="B13" s="24"/>
      <c r="C13" s="175" t="s">
        <v>62</v>
      </c>
      <c r="D13" s="176"/>
      <c r="E13" s="177"/>
      <c r="F13" s="25">
        <f>คีย์ข้อมูล!C46</f>
        <v>40</v>
      </c>
      <c r="G13" s="26">
        <f>F13*100/F$14</f>
        <v>100</v>
      </c>
      <c r="H13" s="23"/>
    </row>
    <row r="14" spans="2:9" s="9" customFormat="1" ht="21.75" thickBot="1">
      <c r="B14" s="24"/>
      <c r="C14" s="172" t="s">
        <v>9</v>
      </c>
      <c r="D14" s="172"/>
      <c r="E14" s="172"/>
      <c r="F14" s="32">
        <f>SUM(F13:F13)</f>
        <v>40</v>
      </c>
      <c r="G14" s="71">
        <f>F14*100/F$14</f>
        <v>100</v>
      </c>
    </row>
    <row r="15" spans="2:9" s="9" customFormat="1" ht="21.75" thickTop="1">
      <c r="B15" s="24"/>
      <c r="C15" s="27"/>
      <c r="D15" s="27"/>
      <c r="E15" s="27"/>
      <c r="F15" s="28"/>
      <c r="G15" s="29"/>
    </row>
    <row r="16" spans="2:9" s="9" customFormat="1" ht="21">
      <c r="B16" s="24"/>
      <c r="C16" s="9" t="s">
        <v>103</v>
      </c>
      <c r="F16" s="23"/>
      <c r="G16" s="23"/>
    </row>
    <row r="18" spans="2:8">
      <c r="D18" s="5"/>
      <c r="E18" s="5"/>
      <c r="F18" s="6"/>
      <c r="H18" s="1"/>
    </row>
    <row r="19" spans="2:8" s="9" customFormat="1" ht="21">
      <c r="B19" s="24" t="s">
        <v>84</v>
      </c>
      <c r="F19" s="23"/>
      <c r="G19" s="23"/>
    </row>
    <row r="20" spans="2:8" s="9" customFormat="1" ht="21">
      <c r="B20" s="24"/>
      <c r="C20" s="9" t="s">
        <v>85</v>
      </c>
      <c r="F20" s="134"/>
      <c r="G20" s="134"/>
    </row>
    <row r="21" spans="2:8" ht="20.25" thickBot="1">
      <c r="H21" s="1"/>
    </row>
    <row r="22" spans="2:8" s="9" customFormat="1" ht="21.75" thickTop="1">
      <c r="C22" s="194" t="s">
        <v>10</v>
      </c>
      <c r="D22" s="194"/>
      <c r="E22" s="194"/>
      <c r="F22" s="30" t="s">
        <v>7</v>
      </c>
      <c r="G22" s="30" t="s">
        <v>8</v>
      </c>
    </row>
    <row r="23" spans="2:8" s="9" customFormat="1" ht="21">
      <c r="C23" s="171" t="s">
        <v>11</v>
      </c>
      <c r="D23" s="171"/>
      <c r="E23" s="171"/>
      <c r="F23" s="31">
        <f>คีย์ข้อมูล!E42</f>
        <v>31</v>
      </c>
      <c r="G23" s="26">
        <v>59.61</v>
      </c>
    </row>
    <row r="24" spans="2:8" s="9" customFormat="1" ht="21">
      <c r="C24" s="175" t="s">
        <v>82</v>
      </c>
      <c r="D24" s="176"/>
      <c r="E24" s="177"/>
      <c r="F24" s="31">
        <f>คีย์ข้อมูล!D42</f>
        <v>9</v>
      </c>
      <c r="G24" s="26">
        <f t="shared" ref="G24:G28" si="0">F24*100/F$28</f>
        <v>17.307692307692307</v>
      </c>
    </row>
    <row r="25" spans="2:8" s="9" customFormat="1" ht="21">
      <c r="C25" s="175" t="s">
        <v>70</v>
      </c>
      <c r="D25" s="176"/>
      <c r="E25" s="177"/>
      <c r="F25" s="31">
        <f>คีย์ข้อมูล!H42</f>
        <v>7</v>
      </c>
      <c r="G25" s="26">
        <f t="shared" si="0"/>
        <v>13.461538461538462</v>
      </c>
    </row>
    <row r="26" spans="2:8" s="9" customFormat="1" ht="21">
      <c r="C26" s="171" t="s">
        <v>12</v>
      </c>
      <c r="D26" s="171"/>
      <c r="E26" s="171"/>
      <c r="F26" s="31">
        <f>คีย์ข้อมูล!F42</f>
        <v>3</v>
      </c>
      <c r="G26" s="26">
        <f t="shared" si="0"/>
        <v>5.7692307692307692</v>
      </c>
    </row>
    <row r="27" spans="2:8" s="9" customFormat="1" ht="21">
      <c r="C27" s="171" t="s">
        <v>104</v>
      </c>
      <c r="D27" s="171"/>
      <c r="E27" s="171"/>
      <c r="F27" s="31">
        <f>คีย์ข้อมูล!G42</f>
        <v>2</v>
      </c>
      <c r="G27" s="26">
        <f t="shared" si="0"/>
        <v>3.8461538461538463</v>
      </c>
    </row>
    <row r="28" spans="2:8" s="9" customFormat="1" ht="21.75" thickBot="1">
      <c r="C28" s="201" t="s">
        <v>9</v>
      </c>
      <c r="D28" s="202"/>
      <c r="E28" s="203"/>
      <c r="F28" s="32">
        <f>SUM(F23:F27)</f>
        <v>52</v>
      </c>
      <c r="G28" s="71">
        <f t="shared" si="0"/>
        <v>100</v>
      </c>
    </row>
    <row r="29" spans="2:8" s="9" customFormat="1" ht="21.75" thickTop="1">
      <c r="F29" s="23"/>
      <c r="G29" s="23"/>
      <c r="H29" s="23"/>
    </row>
    <row r="30" spans="2:8" s="9" customFormat="1" ht="21">
      <c r="B30" s="19"/>
      <c r="C30" s="9" t="s">
        <v>83</v>
      </c>
      <c r="F30" s="23"/>
      <c r="G30" s="23"/>
      <c r="H30" s="23"/>
    </row>
    <row r="31" spans="2:8" s="9" customFormat="1" ht="21">
      <c r="B31" s="9" t="s">
        <v>105</v>
      </c>
      <c r="F31" s="23"/>
      <c r="G31" s="23"/>
      <c r="H31" s="23"/>
    </row>
    <row r="32" spans="2:8" s="9" customFormat="1" ht="21">
      <c r="F32" s="134"/>
      <c r="G32" s="134"/>
      <c r="H32" s="134"/>
    </row>
    <row r="33" spans="2:9" s="9" customFormat="1" ht="21">
      <c r="F33" s="134"/>
      <c r="G33" s="134"/>
      <c r="H33" s="134"/>
    </row>
    <row r="34" spans="2:9" s="9" customFormat="1" ht="21">
      <c r="F34" s="134"/>
      <c r="G34" s="134"/>
      <c r="H34" s="134"/>
    </row>
    <row r="35" spans="2:9" s="9" customFormat="1" ht="21">
      <c r="F35" s="134"/>
      <c r="G35" s="134"/>
      <c r="H35" s="134"/>
    </row>
    <row r="36" spans="2:9" s="9" customFormat="1" ht="21">
      <c r="F36" s="134"/>
      <c r="G36" s="134"/>
      <c r="H36" s="134"/>
    </row>
    <row r="37" spans="2:9" s="9" customFormat="1" ht="21">
      <c r="F37" s="134"/>
      <c r="G37" s="134"/>
      <c r="H37" s="134"/>
    </row>
    <row r="38" spans="2:9" s="9" customFormat="1" ht="21">
      <c r="F38" s="134"/>
      <c r="G38" s="134"/>
      <c r="H38" s="134"/>
    </row>
    <row r="40" spans="2:9">
      <c r="B40" s="170" t="s">
        <v>37</v>
      </c>
      <c r="C40" s="170"/>
      <c r="D40" s="170"/>
      <c r="E40" s="170"/>
      <c r="F40" s="170"/>
      <c r="G40" s="170"/>
      <c r="H40" s="170"/>
      <c r="I40" s="7"/>
    </row>
    <row r="41" spans="2:9">
      <c r="B41" s="3"/>
      <c r="C41" s="3"/>
      <c r="D41" s="3"/>
      <c r="E41" s="3"/>
      <c r="I41" s="7"/>
    </row>
    <row r="42" spans="2:9" s="9" customFormat="1" ht="21">
      <c r="B42" s="10" t="s">
        <v>49</v>
      </c>
      <c r="F42" s="23"/>
      <c r="G42" s="23"/>
      <c r="H42" s="23"/>
    </row>
    <row r="43" spans="2:9" s="19" customFormat="1" ht="25.5" customHeight="1">
      <c r="B43" s="67" t="s">
        <v>115</v>
      </c>
      <c r="F43" s="23"/>
      <c r="G43" s="23"/>
      <c r="H43" s="23"/>
    </row>
    <row r="44" spans="2:9" s="9" customFormat="1" ht="15" customHeight="1" thickBot="1">
      <c r="B44" s="10"/>
      <c r="F44" s="140"/>
      <c r="G44" s="140"/>
      <c r="H44" s="140"/>
    </row>
    <row r="45" spans="2:9" s="9" customFormat="1" ht="21.75" thickTop="1">
      <c r="B45" s="178" t="s">
        <v>13</v>
      </c>
      <c r="C45" s="179"/>
      <c r="D45" s="179"/>
      <c r="E45" s="180"/>
      <c r="F45" s="184"/>
      <c r="G45" s="186" t="s">
        <v>14</v>
      </c>
      <c r="H45" s="186" t="s">
        <v>15</v>
      </c>
    </row>
    <row r="46" spans="2:9" s="9" customFormat="1" ht="21.75" thickBot="1">
      <c r="B46" s="181"/>
      <c r="C46" s="182"/>
      <c r="D46" s="182"/>
      <c r="E46" s="183"/>
      <c r="F46" s="185"/>
      <c r="G46" s="187"/>
      <c r="H46" s="187"/>
    </row>
    <row r="47" spans="2:9" s="9" customFormat="1" ht="21.75" thickTop="1">
      <c r="B47" s="33" t="s">
        <v>32</v>
      </c>
      <c r="C47" s="34"/>
      <c r="D47" s="34"/>
      <c r="E47" s="35"/>
      <c r="F47" s="139"/>
      <c r="G47" s="27"/>
      <c r="H47" s="139"/>
      <c r="I47" s="11"/>
    </row>
    <row r="48" spans="2:9" s="9" customFormat="1" ht="39" customHeight="1">
      <c r="B48" s="173" t="s">
        <v>118</v>
      </c>
      <c r="C48" s="174"/>
      <c r="D48" s="174"/>
      <c r="E48" s="174"/>
      <c r="F48" s="37">
        <f>คีย์ข้อมูล!T42</f>
        <v>3.6</v>
      </c>
      <c r="G48" s="37">
        <f>คีย์ข้อมูล!T43</f>
        <v>1.0076629473115581</v>
      </c>
      <c r="H48" s="38" t="str">
        <f>IF(F48&gt;4.5,"มากที่สุด",IF(F48&gt;3.5,"มาก",IF(F48&gt;2.5,"ปานกลาง",IF(F48&gt;1.5,"น้อย",IF(F48&lt;=1.5,"น้อยที่สุด")))))</f>
        <v>มาก</v>
      </c>
    </row>
    <row r="49" spans="1:10" s="9" customFormat="1" ht="21">
      <c r="B49" s="152" t="s">
        <v>119</v>
      </c>
      <c r="C49" s="152"/>
      <c r="D49" s="152"/>
      <c r="E49" s="152"/>
      <c r="F49" s="37">
        <f>คีย์ข้อมูล!S42</f>
        <v>3.6749999999999998</v>
      </c>
      <c r="G49" s="37">
        <f>คีย์ข้อมูล!S43</f>
        <v>0.91672493987270509</v>
      </c>
      <c r="H49" s="38" t="str">
        <f t="shared" ref="H49" si="1">IF(F49&gt;4.5,"มากที่สุด",IF(F49&gt;3.5,"มาก",IF(F49&gt;2.5,"ปานกลาง",IF(F49&gt;1.5,"น้อย",IF(F49&lt;=1.5,"น้อยที่สุด")))))</f>
        <v>มาก</v>
      </c>
    </row>
    <row r="50" spans="1:10" s="9" customFormat="1" ht="18.75" customHeight="1" thickBot="1">
      <c r="B50" s="156" t="s">
        <v>33</v>
      </c>
      <c r="C50" s="157"/>
      <c r="D50" s="157"/>
      <c r="E50" s="158"/>
      <c r="F50" s="39">
        <f>AVERAGE(F48:F49)</f>
        <v>3.6375000000000002</v>
      </c>
      <c r="G50" s="40">
        <f>คีย์ข้อมูล!T44</f>
        <v>0.95789524016942473</v>
      </c>
      <c r="H50" s="41" t="str">
        <f t="shared" ref="H50" si="2">IF(F50&gt;4.5,"มากที่สุด",IF(F50&gt;3.5,"มาก",IF(F50&gt;2.5,"ปานกลาง",IF(F50&gt;1.5,"น้อย",IF(F50&lt;=1.5,"น้อยที่สุด")))))</f>
        <v>มาก</v>
      </c>
    </row>
    <row r="51" spans="1:10" s="9" customFormat="1" ht="21.75" thickTop="1">
      <c r="B51" s="42" t="s">
        <v>34</v>
      </c>
      <c r="C51" s="43"/>
      <c r="D51" s="43"/>
      <c r="E51" s="44"/>
      <c r="F51" s="45"/>
      <c r="G51" s="45"/>
      <c r="H51" s="44"/>
    </row>
    <row r="52" spans="1:10" s="9" customFormat="1" ht="21">
      <c r="B52" s="46" t="s">
        <v>65</v>
      </c>
      <c r="C52" s="46"/>
      <c r="D52" s="46"/>
      <c r="E52" s="46"/>
      <c r="F52" s="36">
        <f>คีย์ข้อมูล!U42</f>
        <v>4.3</v>
      </c>
      <c r="G52" s="36">
        <f>คีย์ข้อมูล!U43</f>
        <v>0.56386941568834659</v>
      </c>
      <c r="H52" s="14" t="str">
        <f>IF(F52&gt;4.5,"มากที่สุด",IF(F52&gt;3.5,"มาก",IF(F52&gt;2.5,"ปานกลาง",IF(F52&gt;1.5,"น้อย",IF(F52&lt;=1.5,"น้อยที่สุด")))))</f>
        <v>มาก</v>
      </c>
    </row>
    <row r="53" spans="1:10" s="9" customFormat="1" ht="44.25" customHeight="1">
      <c r="B53" s="152" t="s">
        <v>64</v>
      </c>
      <c r="C53" s="152"/>
      <c r="D53" s="152"/>
      <c r="E53" s="152"/>
      <c r="F53" s="36">
        <f>คีย์ข้อมูล!V42</f>
        <v>4.3250000000000002</v>
      </c>
      <c r="G53" s="36">
        <f>คีย์ข้อมูล!V43</f>
        <v>0.52562539063676395</v>
      </c>
      <c r="H53" s="14" t="str">
        <f t="shared" ref="H53" si="3">IF(F53&gt;4.5,"มากที่สุด",IF(F53&gt;3.5,"มาก",IF(F53&gt;2.5,"ปานกลาง",IF(F53&gt;1.5,"น้อย",IF(F53&lt;=1.5,"น้อยที่สุด")))))</f>
        <v>มาก</v>
      </c>
    </row>
    <row r="54" spans="1:10" s="9" customFormat="1" ht="21.75" thickBot="1">
      <c r="B54" s="156" t="s">
        <v>33</v>
      </c>
      <c r="C54" s="157"/>
      <c r="D54" s="157"/>
      <c r="E54" s="158"/>
      <c r="F54" s="40">
        <f>คีย์ข้อมูล!V45</f>
        <v>4.3125</v>
      </c>
      <c r="G54" s="47">
        <f>คีย์ข้อมูล!V44</f>
        <v>0.54176808527989917</v>
      </c>
      <c r="H54" s="41" t="str">
        <f t="shared" ref="H54" si="4">IF(F54&gt;4.5,"มากที่สุด",IF(F54&gt;3.5,"มาก",IF(F54&gt;2.5,"ปานกลาง",IF(F54&gt;1.5,"น้อย",IF(F54&lt;=1.5,"น้อยที่สุด")))))</f>
        <v>มาก</v>
      </c>
      <c r="J54" s="48"/>
    </row>
    <row r="55" spans="1:10" s="9" customFormat="1" ht="16.5" customHeight="1" thickTop="1">
      <c r="B55" s="11"/>
      <c r="C55" s="11"/>
      <c r="D55" s="11"/>
      <c r="E55" s="11"/>
      <c r="F55" s="49"/>
      <c r="G55" s="49"/>
      <c r="H55" s="49"/>
    </row>
    <row r="56" spans="1:10" s="9" customFormat="1" ht="21">
      <c r="B56" s="19"/>
      <c r="C56" s="19" t="s">
        <v>43</v>
      </c>
      <c r="D56" s="19"/>
      <c r="E56" s="19"/>
      <c r="F56" s="19"/>
      <c r="G56" s="19"/>
      <c r="H56" s="19"/>
      <c r="I56" s="19"/>
      <c r="J56" s="19"/>
    </row>
    <row r="57" spans="1:10" s="9" customFormat="1" ht="21">
      <c r="B57" s="19" t="s">
        <v>92</v>
      </c>
      <c r="C57" s="19"/>
      <c r="D57" s="19"/>
      <c r="E57" s="19"/>
      <c r="F57" s="19"/>
      <c r="G57" s="19"/>
      <c r="H57" s="19"/>
      <c r="I57" s="19"/>
      <c r="J57" s="19"/>
    </row>
    <row r="58" spans="1:10" s="9" customFormat="1" ht="21">
      <c r="B58" s="19" t="s">
        <v>114</v>
      </c>
      <c r="C58" s="19"/>
      <c r="D58" s="19"/>
      <c r="E58" s="19"/>
      <c r="F58" s="19"/>
      <c r="G58" s="19"/>
      <c r="H58" s="19"/>
      <c r="I58" s="19"/>
      <c r="J58" s="19"/>
    </row>
    <row r="59" spans="1:10" s="9" customFormat="1" ht="21">
      <c r="A59" s="137"/>
      <c r="B59" s="137"/>
      <c r="C59" s="137"/>
      <c r="D59" s="137"/>
      <c r="E59" s="137"/>
      <c r="F59" s="137"/>
      <c r="G59" s="19"/>
      <c r="H59" s="19"/>
    </row>
    <row r="60" spans="1:10" s="9" customFormat="1" ht="21">
      <c r="B60" s="19"/>
      <c r="C60" s="19"/>
      <c r="D60" s="19"/>
      <c r="E60" s="19"/>
      <c r="F60" s="19"/>
      <c r="G60" s="19"/>
      <c r="H60" s="19"/>
      <c r="I60" s="19"/>
      <c r="J60" s="19"/>
    </row>
    <row r="61" spans="1:10" s="9" customFormat="1" ht="21">
      <c r="B61" s="19"/>
      <c r="C61" s="19"/>
      <c r="D61" s="19"/>
      <c r="E61" s="19"/>
      <c r="F61" s="19"/>
      <c r="G61" s="19"/>
      <c r="H61" s="19"/>
      <c r="I61" s="19"/>
      <c r="J61" s="19"/>
    </row>
    <row r="62" spans="1:10" s="9" customFormat="1" ht="21">
      <c r="B62" s="19"/>
      <c r="C62" s="19"/>
      <c r="D62" s="19"/>
      <c r="E62" s="19"/>
      <c r="F62" s="19"/>
      <c r="G62" s="19"/>
      <c r="H62" s="19"/>
      <c r="I62" s="19"/>
      <c r="J62" s="19"/>
    </row>
    <row r="63" spans="1:10" s="9" customFormat="1" ht="21">
      <c r="B63" s="19"/>
      <c r="C63" s="19"/>
      <c r="D63" s="19"/>
      <c r="E63" s="19"/>
      <c r="F63" s="19"/>
      <c r="G63" s="19"/>
      <c r="H63" s="19"/>
      <c r="I63" s="19"/>
      <c r="J63" s="19"/>
    </row>
    <row r="64" spans="1:10" s="9" customFormat="1" ht="21">
      <c r="B64" s="19"/>
      <c r="C64" s="19"/>
      <c r="D64" s="19"/>
      <c r="E64" s="19"/>
      <c r="F64" s="19"/>
      <c r="G64" s="19"/>
      <c r="H64" s="19"/>
      <c r="I64" s="19"/>
      <c r="J64" s="19"/>
    </row>
    <row r="65" spans="2:10" s="9" customFormat="1" ht="21">
      <c r="B65" s="19"/>
      <c r="C65" s="19"/>
      <c r="D65" s="19"/>
      <c r="E65" s="19"/>
      <c r="F65" s="19"/>
      <c r="G65" s="19"/>
      <c r="H65" s="19"/>
      <c r="I65" s="19"/>
      <c r="J65" s="19"/>
    </row>
    <row r="66" spans="2:10" s="9" customFormat="1" ht="21">
      <c r="B66" s="19"/>
      <c r="C66" s="19"/>
      <c r="D66" s="19"/>
      <c r="E66" s="19"/>
      <c r="F66" s="19"/>
      <c r="G66" s="19"/>
      <c r="H66" s="19"/>
      <c r="I66" s="19"/>
      <c r="J66" s="19"/>
    </row>
    <row r="67" spans="2:10" s="9" customFormat="1" ht="21">
      <c r="B67" s="19"/>
      <c r="C67" s="19"/>
      <c r="D67" s="19"/>
      <c r="E67" s="19"/>
      <c r="F67" s="19"/>
      <c r="G67" s="19"/>
      <c r="H67" s="19"/>
      <c r="I67" s="19"/>
      <c r="J67" s="19"/>
    </row>
    <row r="68" spans="2:10" s="9" customFormat="1" ht="21">
      <c r="B68" s="19"/>
      <c r="C68" s="19"/>
      <c r="D68" s="19"/>
      <c r="E68" s="19"/>
      <c r="F68" s="19"/>
      <c r="G68" s="19"/>
      <c r="H68" s="19"/>
      <c r="I68" s="19"/>
      <c r="J68" s="19"/>
    </row>
    <row r="69" spans="2:10" s="9" customFormat="1" ht="21">
      <c r="B69" s="19"/>
      <c r="C69" s="19"/>
      <c r="D69" s="19"/>
      <c r="E69" s="19"/>
      <c r="F69" s="19"/>
      <c r="G69" s="19"/>
      <c r="H69" s="19"/>
      <c r="I69" s="19"/>
      <c r="J69" s="19"/>
    </row>
    <row r="70" spans="2:10" s="9" customFormat="1" ht="21">
      <c r="B70" s="19"/>
      <c r="C70" s="19"/>
      <c r="D70" s="19"/>
      <c r="E70" s="19"/>
      <c r="F70" s="19"/>
      <c r="G70" s="19"/>
      <c r="H70" s="19"/>
      <c r="I70" s="19"/>
      <c r="J70" s="19"/>
    </row>
    <row r="71" spans="2:10" s="9" customFormat="1" ht="21">
      <c r="B71" s="19"/>
      <c r="C71" s="19"/>
      <c r="D71" s="19"/>
      <c r="E71" s="19"/>
      <c r="F71" s="19"/>
      <c r="G71" s="19"/>
      <c r="H71" s="19"/>
      <c r="I71" s="19"/>
      <c r="J71" s="19"/>
    </row>
    <row r="72" spans="2:10" s="9" customFormat="1" ht="21">
      <c r="B72" s="19"/>
      <c r="C72" s="19"/>
      <c r="D72" s="19"/>
      <c r="E72" s="19"/>
      <c r="F72" s="19"/>
      <c r="G72" s="19"/>
      <c r="H72" s="19"/>
      <c r="I72" s="19"/>
      <c r="J72" s="19"/>
    </row>
    <row r="73" spans="2:10" s="9" customFormat="1" ht="21">
      <c r="B73" s="19"/>
      <c r="C73" s="19"/>
      <c r="D73" s="19"/>
      <c r="E73" s="19"/>
      <c r="F73" s="19"/>
      <c r="G73" s="19"/>
      <c r="H73" s="19"/>
      <c r="I73" s="19"/>
      <c r="J73" s="19"/>
    </row>
    <row r="74" spans="2:10" s="9" customFormat="1" ht="21">
      <c r="B74" s="19"/>
      <c r="C74" s="19"/>
      <c r="D74" s="19"/>
      <c r="E74" s="19"/>
      <c r="F74" s="19"/>
      <c r="G74" s="19"/>
      <c r="H74" s="19"/>
      <c r="I74" s="19"/>
      <c r="J74" s="19"/>
    </row>
    <row r="75" spans="2:10" s="9" customFormat="1" ht="21">
      <c r="B75" s="19"/>
      <c r="C75" s="19"/>
      <c r="D75" s="19"/>
      <c r="E75" s="19"/>
      <c r="F75" s="19"/>
      <c r="G75" s="19"/>
      <c r="H75" s="19"/>
      <c r="I75" s="19"/>
      <c r="J75" s="19"/>
    </row>
    <row r="76" spans="2:10" s="9" customFormat="1" ht="21">
      <c r="B76" s="19"/>
      <c r="C76" s="19"/>
      <c r="D76" s="19"/>
      <c r="E76" s="19"/>
      <c r="F76" s="19"/>
      <c r="G76" s="19"/>
      <c r="H76" s="19"/>
      <c r="I76" s="19"/>
      <c r="J76" s="19"/>
    </row>
    <row r="77" spans="2:10" s="9" customFormat="1" ht="21">
      <c r="B77" s="159" t="s">
        <v>36</v>
      </c>
      <c r="C77" s="159"/>
      <c r="D77" s="159"/>
      <c r="E77" s="159"/>
      <c r="F77" s="159"/>
      <c r="G77" s="159"/>
      <c r="H77" s="159"/>
    </row>
    <row r="78" spans="2:10" s="9" customFormat="1" ht="7.5" customHeight="1">
      <c r="B78" s="135"/>
      <c r="C78" s="135"/>
      <c r="D78" s="135"/>
      <c r="E78" s="135"/>
      <c r="F78" s="135"/>
      <c r="G78" s="135"/>
      <c r="H78" s="135"/>
    </row>
    <row r="79" spans="2:10" s="12" customFormat="1" ht="21">
      <c r="B79" s="50" t="s">
        <v>116</v>
      </c>
      <c r="F79" s="15"/>
      <c r="G79" s="15"/>
      <c r="H79" s="15"/>
    </row>
    <row r="80" spans="2:10" s="12" customFormat="1" ht="7.5" customHeight="1" thickBot="1">
      <c r="B80" s="50"/>
      <c r="F80" s="141"/>
      <c r="G80" s="141"/>
      <c r="H80" s="141"/>
    </row>
    <row r="81" spans="2:10" s="12" customFormat="1" ht="21.75" thickTop="1">
      <c r="B81" s="195" t="s">
        <v>13</v>
      </c>
      <c r="C81" s="196"/>
      <c r="D81" s="196"/>
      <c r="E81" s="197"/>
      <c r="F81" s="166"/>
      <c r="G81" s="168" t="s">
        <v>14</v>
      </c>
      <c r="H81" s="168" t="s">
        <v>15</v>
      </c>
    </row>
    <row r="82" spans="2:10" s="12" customFormat="1" ht="19.5" customHeight="1" thickBot="1">
      <c r="B82" s="198"/>
      <c r="C82" s="199"/>
      <c r="D82" s="199"/>
      <c r="E82" s="200"/>
      <c r="F82" s="167"/>
      <c r="G82" s="169"/>
      <c r="H82" s="169"/>
    </row>
    <row r="83" spans="2:10" s="12" customFormat="1" ht="21.75" thickTop="1">
      <c r="B83" s="163" t="s">
        <v>16</v>
      </c>
      <c r="C83" s="164"/>
      <c r="D83" s="164"/>
      <c r="E83" s="165"/>
      <c r="F83" s="142"/>
      <c r="G83" s="143"/>
      <c r="H83" s="143"/>
    </row>
    <row r="84" spans="2:10" s="12" customFormat="1" ht="21">
      <c r="B84" s="153" t="s">
        <v>17</v>
      </c>
      <c r="C84" s="154"/>
      <c r="D84" s="154"/>
      <c r="E84" s="155"/>
      <c r="F84" s="51">
        <f>คีย์ข้อมูล!I42</f>
        <v>4.5999999999999996</v>
      </c>
      <c r="G84" s="51">
        <f>คีย์ข้อมูล!I43</f>
        <v>0.49613893835683442</v>
      </c>
      <c r="H84" s="52" t="str">
        <f>IF(F84&gt;4.5,"มากที่สุด",IF(F84&gt;3.5,"มาก",IF(F84&gt;2.5,"ปานกลาง",IF(F84&gt;1.5,"น้อย",IF(F84&lt;=1.5,"น้อยที่สุด")))))</f>
        <v>มากที่สุด</v>
      </c>
    </row>
    <row r="85" spans="2:10" s="12" customFormat="1" ht="21">
      <c r="B85" s="53" t="s">
        <v>63</v>
      </c>
      <c r="C85" s="53"/>
      <c r="D85" s="53"/>
      <c r="E85" s="53"/>
      <c r="F85" s="51">
        <f>คีย์ข้อมูล!J42</f>
        <v>4.4000000000000004</v>
      </c>
      <c r="G85" s="51">
        <f>คีย์ข้อมูล!J43</f>
        <v>0.59052345314809407</v>
      </c>
      <c r="H85" s="52" t="str">
        <f>IF(F85&gt;4.5,"มากที่สุด",IF(F85&gt;3.5,"มาก",IF(F85&gt;2.5,"ปานกลาง",IF(F85&gt;1.5,"น้อย",IF(F85&lt;=1.5,"น้อยที่สุด")))))</f>
        <v>มาก</v>
      </c>
    </row>
    <row r="86" spans="2:10" s="12" customFormat="1" ht="21">
      <c r="B86" s="53" t="s">
        <v>94</v>
      </c>
      <c r="C86" s="53"/>
      <c r="D86" s="53"/>
      <c r="E86" s="53"/>
      <c r="F86" s="51">
        <f>คีย์ข้อมูล!K42</f>
        <v>4.2750000000000004</v>
      </c>
      <c r="G86" s="51">
        <f>คีย์ข้อมูล!K43</f>
        <v>0.71566716228948757</v>
      </c>
      <c r="H86" s="52" t="str">
        <f t="shared" ref="H86:H104" si="5">IF(F86&gt;4.5,"มากที่สุด",IF(F86&gt;3.5,"มาก",IF(F86&gt;2.5,"ปานกลาง",IF(F86&gt;1.5,"น้อย",IF(F86&lt;=1.5,"น้อยที่สุด")))))</f>
        <v>มาก</v>
      </c>
    </row>
    <row r="87" spans="2:10" s="12" customFormat="1" ht="21">
      <c r="B87" s="160" t="s">
        <v>18</v>
      </c>
      <c r="C87" s="161"/>
      <c r="D87" s="161"/>
      <c r="E87" s="162"/>
      <c r="F87" s="54">
        <f>คีย์ข้อมูล!K45</f>
        <v>4.4249999999999998</v>
      </c>
      <c r="G87" s="54">
        <f>คีย์ข้อมูล!K44</f>
        <v>0.61715666806830738</v>
      </c>
      <c r="H87" s="55" t="str">
        <f>IF(F87&gt;4.5,"มากที่สุด",IF(F87&gt;3.5,"มาก",IF(F87&gt;2.5,"ปานกลาง",IF(F87&gt;1.5,"น้อย",IF(F87&lt;=1.5,"น้อยที่สุด")))))</f>
        <v>มาก</v>
      </c>
      <c r="J87" s="56"/>
    </row>
    <row r="88" spans="2:10" s="12" customFormat="1" ht="21">
      <c r="B88" s="153" t="s">
        <v>19</v>
      </c>
      <c r="C88" s="154"/>
      <c r="D88" s="154"/>
      <c r="E88" s="155"/>
      <c r="F88" s="52"/>
      <c r="G88" s="52"/>
      <c r="H88" s="52"/>
    </row>
    <row r="89" spans="2:10" s="12" customFormat="1" ht="21">
      <c r="B89" s="53" t="s">
        <v>20</v>
      </c>
      <c r="C89" s="53"/>
      <c r="D89" s="53"/>
      <c r="E89" s="53"/>
      <c r="F89" s="51">
        <f>คีย์ข้อมูล!L42</f>
        <v>4.6500000000000004</v>
      </c>
      <c r="G89" s="51">
        <f>คีย์ข้อมูล!L43</f>
        <v>0.48304589153964855</v>
      </c>
      <c r="H89" s="52" t="str">
        <f t="shared" si="5"/>
        <v>มากที่สุด</v>
      </c>
    </row>
    <row r="90" spans="2:10" s="12" customFormat="1" ht="21">
      <c r="B90" s="153" t="s">
        <v>21</v>
      </c>
      <c r="C90" s="154"/>
      <c r="D90" s="154"/>
      <c r="E90" s="155"/>
      <c r="F90" s="51">
        <f>คีย์ข้อมูล!M42</f>
        <v>4.625</v>
      </c>
      <c r="G90" s="51">
        <f>คีย์ข้อมูล!M43</f>
        <v>0.49029033784546011</v>
      </c>
      <c r="H90" s="52" t="str">
        <f>IF(F90&gt;4.5,"มากที่สุด",IF(F90&gt;3.5,"มาก",IF(F90&gt;2.5,"ปานกลาง",IF(F90&gt;1.5,"น้อย",IF(F90&lt;=1.5,"น้อยที่สุด")))))</f>
        <v>มากที่สุด</v>
      </c>
    </row>
    <row r="91" spans="2:10" s="12" customFormat="1" ht="21">
      <c r="B91" s="160" t="s">
        <v>44</v>
      </c>
      <c r="C91" s="161"/>
      <c r="D91" s="161"/>
      <c r="E91" s="162"/>
      <c r="F91" s="57">
        <f>คีย์ข้อมูล!M45</f>
        <v>4.6375000000000002</v>
      </c>
      <c r="G91" s="57">
        <f>คีย์ข้อมูล!M44</f>
        <v>0.48375509024895186</v>
      </c>
      <c r="H91" s="58" t="str">
        <f t="shared" si="5"/>
        <v>มากที่สุด</v>
      </c>
    </row>
    <row r="92" spans="2:10" s="12" customFormat="1" ht="21">
      <c r="B92" s="153" t="s">
        <v>22</v>
      </c>
      <c r="C92" s="154"/>
      <c r="D92" s="154"/>
      <c r="E92" s="155"/>
      <c r="F92" s="51"/>
      <c r="G92" s="51"/>
      <c r="H92" s="52"/>
    </row>
    <row r="93" spans="2:10" s="12" customFormat="1" ht="21">
      <c r="B93" s="153" t="s">
        <v>23</v>
      </c>
      <c r="C93" s="154"/>
      <c r="D93" s="154"/>
      <c r="E93" s="155"/>
      <c r="F93" s="51">
        <f>คีย์ข้อมูล!N42</f>
        <v>4.5750000000000002</v>
      </c>
      <c r="G93" s="51">
        <f>คีย์ข้อมูล!N43</f>
        <v>0.50064061525312253</v>
      </c>
      <c r="H93" s="52" t="str">
        <f t="shared" si="5"/>
        <v>มากที่สุด</v>
      </c>
    </row>
    <row r="94" spans="2:10" s="12" customFormat="1" ht="21">
      <c r="B94" s="153" t="s">
        <v>24</v>
      </c>
      <c r="C94" s="154"/>
      <c r="D94" s="154"/>
      <c r="E94" s="155"/>
      <c r="F94" s="51">
        <f>คีย์ข้อมูล!O42</f>
        <v>4.3250000000000002</v>
      </c>
      <c r="G94" s="51">
        <f>คีย์ข้อมูล!O43</f>
        <v>0.57233216104295759</v>
      </c>
      <c r="H94" s="52" t="str">
        <f t="shared" si="5"/>
        <v>มาก</v>
      </c>
    </row>
    <row r="95" spans="2:10" s="12" customFormat="1" ht="21">
      <c r="B95" s="53" t="s">
        <v>25</v>
      </c>
      <c r="C95" s="53"/>
      <c r="D95" s="53"/>
      <c r="E95" s="53"/>
      <c r="F95" s="51">
        <f>คีย์ข้อมูล!P42</f>
        <v>4.4249999999999998</v>
      </c>
      <c r="G95" s="51">
        <f>คีย์ข้อมูล!P43</f>
        <v>0.59431063275456175</v>
      </c>
      <c r="H95" s="52" t="str">
        <f t="shared" si="5"/>
        <v>มาก</v>
      </c>
    </row>
    <row r="96" spans="2:10" s="12" customFormat="1" ht="21">
      <c r="B96" s="153" t="s">
        <v>26</v>
      </c>
      <c r="C96" s="154"/>
      <c r="D96" s="154"/>
      <c r="E96" s="155"/>
      <c r="F96" s="51">
        <f>คีย์ข้อมูล!Q42</f>
        <v>4.5</v>
      </c>
      <c r="G96" s="51">
        <f>คีย์ข้อมูล!Q43</f>
        <v>0.50636968354183332</v>
      </c>
      <c r="H96" s="52" t="str">
        <f t="shared" si="5"/>
        <v>มาก</v>
      </c>
    </row>
    <row r="97" spans="2:8" s="12" customFormat="1" ht="21">
      <c r="B97" s="153" t="s">
        <v>27</v>
      </c>
      <c r="C97" s="154"/>
      <c r="D97" s="154"/>
      <c r="E97" s="155"/>
      <c r="F97" s="51">
        <f>คีย์ข้อมูล!R42</f>
        <v>4.5250000000000004</v>
      </c>
      <c r="G97" s="51">
        <f>คีย์ข้อมูล!R43</f>
        <v>0.55412208226281923</v>
      </c>
      <c r="H97" s="52" t="str">
        <f t="shared" si="5"/>
        <v>มากที่สุด</v>
      </c>
    </row>
    <row r="98" spans="2:8" s="12" customFormat="1" ht="21">
      <c r="B98" s="160" t="s">
        <v>45</v>
      </c>
      <c r="C98" s="161"/>
      <c r="D98" s="161"/>
      <c r="E98" s="162"/>
      <c r="F98" s="57">
        <f>คีย์ข้อมูล!R45</f>
        <v>4.47</v>
      </c>
      <c r="G98" s="57">
        <f>คีย์ข้อมูล!R44</f>
        <v>0.54827275609442583</v>
      </c>
      <c r="H98" s="59" t="str">
        <f t="shared" si="5"/>
        <v>มาก</v>
      </c>
    </row>
    <row r="99" spans="2:8" s="12" customFormat="1" ht="21">
      <c r="B99" s="153" t="s">
        <v>53</v>
      </c>
      <c r="C99" s="154"/>
      <c r="D99" s="154"/>
      <c r="E99" s="155"/>
      <c r="F99" s="57"/>
      <c r="G99" s="57"/>
      <c r="H99" s="59"/>
    </row>
    <row r="100" spans="2:8" s="12" customFormat="1" ht="40.5" customHeight="1">
      <c r="B100" s="173" t="s">
        <v>66</v>
      </c>
      <c r="C100" s="173"/>
      <c r="D100" s="173"/>
      <c r="E100" s="173"/>
      <c r="F100" s="60">
        <f>คีย์ข้อมูล!W42</f>
        <v>4.5250000000000004</v>
      </c>
      <c r="G100" s="60">
        <f>คีย์ข้อมูล!W43</f>
        <v>0.5057363253408157</v>
      </c>
      <c r="H100" s="52" t="str">
        <f t="shared" si="5"/>
        <v>มากที่สุด</v>
      </c>
    </row>
    <row r="101" spans="2:8" s="12" customFormat="1" ht="36.75" customHeight="1">
      <c r="B101" s="173" t="s">
        <v>67</v>
      </c>
      <c r="C101" s="173"/>
      <c r="D101" s="173"/>
      <c r="E101" s="173"/>
      <c r="F101" s="60">
        <f>คีย์ข้อมูล!X42</f>
        <v>4.45</v>
      </c>
      <c r="G101" s="60">
        <f>คีย์ข้อมูล!X43</f>
        <v>0.50383147365577841</v>
      </c>
      <c r="H101" s="52" t="str">
        <f t="shared" si="5"/>
        <v>มาก</v>
      </c>
    </row>
    <row r="102" spans="2:8" s="12" customFormat="1" ht="38.25" customHeight="1">
      <c r="B102" s="173" t="s">
        <v>68</v>
      </c>
      <c r="C102" s="173"/>
      <c r="D102" s="173"/>
      <c r="E102" s="173"/>
      <c r="F102" s="60">
        <f>คีย์ข้อมูล!Y42</f>
        <v>4.45</v>
      </c>
      <c r="G102" s="60">
        <f>คีย์ข้อมูล!Y43</f>
        <v>0.50383147365577841</v>
      </c>
      <c r="H102" s="52" t="str">
        <f t="shared" si="5"/>
        <v>มาก</v>
      </c>
    </row>
    <row r="103" spans="2:8" s="12" customFormat="1" ht="43.5" customHeight="1">
      <c r="B103" s="208" t="s">
        <v>93</v>
      </c>
      <c r="C103" s="209"/>
      <c r="D103" s="209"/>
      <c r="E103" s="210"/>
      <c r="F103" s="60">
        <f>คีย์ข้อมูล!Z42</f>
        <v>4.5999999999999996</v>
      </c>
      <c r="G103" s="60">
        <f>คีย์ข้อมูล!Z43</f>
        <v>0.49613893835683442</v>
      </c>
      <c r="H103" s="52" t="str">
        <f t="shared" si="5"/>
        <v>มากที่สุด</v>
      </c>
    </row>
    <row r="104" spans="2:8" s="12" customFormat="1" ht="21">
      <c r="B104" s="160" t="s">
        <v>54</v>
      </c>
      <c r="C104" s="161"/>
      <c r="D104" s="161"/>
      <c r="E104" s="162"/>
      <c r="F104" s="57">
        <f>คีย์ข้อมูล!Z45</f>
        <v>4.5062499999999996</v>
      </c>
      <c r="G104" s="57">
        <f>คีย์ข้อมูล!Z44</f>
        <v>0.50153067589921663</v>
      </c>
      <c r="H104" s="59" t="str">
        <f t="shared" si="5"/>
        <v>มากที่สุด</v>
      </c>
    </row>
    <row r="105" spans="2:8" s="12" customFormat="1" ht="21">
      <c r="B105" s="153" t="s">
        <v>28</v>
      </c>
      <c r="C105" s="154"/>
      <c r="D105" s="154"/>
      <c r="E105" s="155"/>
      <c r="F105" s="60"/>
      <c r="G105" s="60"/>
      <c r="H105" s="38"/>
    </row>
    <row r="106" spans="2:8" s="12" customFormat="1" ht="21">
      <c r="B106" s="53" t="s">
        <v>29</v>
      </c>
      <c r="C106" s="53"/>
      <c r="D106" s="53"/>
      <c r="E106" s="53"/>
      <c r="F106" s="60">
        <f>คีย์ข้อมูล!AA42</f>
        <v>4.45</v>
      </c>
      <c r="G106" s="60">
        <f>คีย์ข้อมูล!AA43</f>
        <v>0.50383147365577841</v>
      </c>
      <c r="H106" s="52" t="str">
        <f t="shared" ref="H106:H110" si="6">IF(F106&gt;4.5,"มากที่สุด",IF(F106&gt;3.5,"มาก",IF(F106&gt;2.5,"ปานกลาง",IF(F106&gt;1.5,"น้อย",IF(F106&lt;=1.5,"น้อยที่สุด")))))</f>
        <v>มาก</v>
      </c>
    </row>
    <row r="107" spans="2:8" s="12" customFormat="1" ht="42" customHeight="1">
      <c r="B107" s="188" t="s">
        <v>42</v>
      </c>
      <c r="C107" s="189"/>
      <c r="D107" s="189"/>
      <c r="E107" s="189"/>
      <c r="F107" s="61">
        <f>คีย์ข้อมูล!AB42</f>
        <v>4.45</v>
      </c>
      <c r="G107" s="61">
        <f>คีย์ข้อมูล!AB43</f>
        <v>0.50383147365577841</v>
      </c>
      <c r="H107" s="62" t="str">
        <f t="shared" si="6"/>
        <v>มาก</v>
      </c>
    </row>
    <row r="108" spans="2:8" s="12" customFormat="1" ht="21">
      <c r="B108" s="53" t="s">
        <v>30</v>
      </c>
      <c r="C108" s="53"/>
      <c r="D108" s="53"/>
      <c r="E108" s="53"/>
      <c r="F108" s="60">
        <f>คีย์ข้อมูล!AC42</f>
        <v>4.4249999999999998</v>
      </c>
      <c r="G108" s="60">
        <f>คีย์ข้อมูล!AC43</f>
        <v>0.50064061525312253</v>
      </c>
      <c r="H108" s="52" t="str">
        <f t="shared" si="6"/>
        <v>มาก</v>
      </c>
    </row>
    <row r="109" spans="2:8" s="12" customFormat="1" ht="21">
      <c r="B109" s="160" t="s">
        <v>46</v>
      </c>
      <c r="C109" s="161"/>
      <c r="D109" s="161"/>
      <c r="E109" s="162"/>
      <c r="F109" s="57">
        <f>คีย์ข้อมูล!AC45</f>
        <v>4.4416666666666664</v>
      </c>
      <c r="G109" s="57">
        <f>คีย์ข้อมูล!AC44</f>
        <v>0.49866769274449202</v>
      </c>
      <c r="H109" s="59" t="str">
        <f t="shared" si="6"/>
        <v>มาก</v>
      </c>
    </row>
    <row r="110" spans="2:8" s="12" customFormat="1" ht="21.75" thickBot="1">
      <c r="B110" s="205" t="s">
        <v>31</v>
      </c>
      <c r="C110" s="206"/>
      <c r="D110" s="206"/>
      <c r="E110" s="207"/>
      <c r="F110" s="63">
        <f>คีย์ข้อมูล!AD42</f>
        <v>4.3880952380952385</v>
      </c>
      <c r="G110" s="63">
        <f>คีย์ข้อมูล!AD43</f>
        <v>0.63983847073340006</v>
      </c>
      <c r="H110" s="64" t="str">
        <f t="shared" si="6"/>
        <v>มาก</v>
      </c>
    </row>
    <row r="111" spans="2:8" s="12" customFormat="1" ht="21.75" thickTop="1">
      <c r="B111" s="85"/>
      <c r="C111" s="85"/>
      <c r="D111" s="85"/>
      <c r="E111" s="85"/>
      <c r="F111" s="86"/>
      <c r="G111" s="86"/>
      <c r="H111" s="87"/>
    </row>
    <row r="112" spans="2:8" s="12" customFormat="1" ht="21">
      <c r="B112" s="159" t="s">
        <v>55</v>
      </c>
      <c r="C112" s="159"/>
      <c r="D112" s="159"/>
      <c r="E112" s="159"/>
      <c r="F112" s="159"/>
      <c r="G112" s="159"/>
      <c r="H112" s="159"/>
    </row>
    <row r="113" spans="2:8" s="20" customFormat="1" ht="21">
      <c r="B113" s="65"/>
      <c r="C113" s="65"/>
      <c r="D113" s="65"/>
      <c r="E113" s="65"/>
      <c r="F113" s="66"/>
      <c r="G113" s="66"/>
      <c r="H113" s="65"/>
    </row>
    <row r="114" spans="2:8" s="9" customFormat="1" ht="21">
      <c r="B114" s="27"/>
      <c r="C114" s="204" t="s">
        <v>86</v>
      </c>
      <c r="D114" s="204"/>
      <c r="E114" s="204"/>
      <c r="F114" s="204"/>
      <c r="G114" s="204"/>
      <c r="H114" s="204"/>
    </row>
    <row r="115" spans="2:8" s="9" customFormat="1" ht="21">
      <c r="B115" s="190" t="s">
        <v>88</v>
      </c>
      <c r="C115" s="191"/>
      <c r="D115" s="191"/>
      <c r="E115" s="191"/>
      <c r="F115" s="191"/>
      <c r="G115" s="191"/>
      <c r="H115" s="191"/>
    </row>
    <row r="116" spans="2:8" s="9" customFormat="1" ht="21">
      <c r="B116" s="190" t="s">
        <v>87</v>
      </c>
      <c r="C116" s="191"/>
      <c r="D116" s="191"/>
      <c r="E116" s="191"/>
      <c r="F116" s="191"/>
      <c r="G116" s="191"/>
      <c r="H116" s="191"/>
    </row>
    <row r="117" spans="2:8" s="9" customFormat="1" ht="21">
      <c r="B117" s="84"/>
      <c r="C117" s="190" t="s">
        <v>107</v>
      </c>
      <c r="D117" s="190"/>
      <c r="E117" s="190"/>
      <c r="F117" s="190"/>
      <c r="G117" s="190"/>
      <c r="H117" s="190"/>
    </row>
    <row r="118" spans="2:8" s="9" customFormat="1" ht="21">
      <c r="B118" s="190" t="s">
        <v>108</v>
      </c>
      <c r="C118" s="191"/>
      <c r="D118" s="191"/>
      <c r="E118" s="191"/>
      <c r="F118" s="191"/>
      <c r="G118" s="191"/>
      <c r="H118" s="191"/>
    </row>
    <row r="119" spans="2:8" s="9" customFormat="1" ht="21">
      <c r="B119" s="190" t="s">
        <v>111</v>
      </c>
      <c r="C119" s="191"/>
      <c r="D119" s="191"/>
      <c r="E119" s="191"/>
      <c r="F119" s="191"/>
      <c r="G119" s="191"/>
      <c r="H119" s="191"/>
    </row>
    <row r="120" spans="2:8" s="9" customFormat="1" ht="21">
      <c r="B120" s="9" t="s">
        <v>112</v>
      </c>
    </row>
    <row r="121" spans="2:8" s="9" customFormat="1" ht="21">
      <c r="B121" s="9" t="s">
        <v>113</v>
      </c>
    </row>
    <row r="122" spans="2:8" s="20" customFormat="1" ht="21"/>
    <row r="123" spans="2:8" s="20" customFormat="1" ht="21"/>
    <row r="124" spans="2:8" s="20" customFormat="1" ht="21"/>
    <row r="125" spans="2:8" s="20" customFormat="1" ht="21"/>
    <row r="126" spans="2:8" s="20" customFormat="1" ht="21"/>
    <row r="127" spans="2:8" s="20" customFormat="1" ht="21"/>
    <row r="128" spans="2:8" s="20" customFormat="1" ht="21"/>
    <row r="129" s="20" customFormat="1" ht="21"/>
    <row r="130" s="20" customFormat="1" ht="21"/>
    <row r="131" s="20" customFormat="1" ht="21"/>
    <row r="132" s="20" customFormat="1" ht="21"/>
    <row r="133" s="20" customFormat="1" ht="21"/>
    <row r="134" s="20" customFormat="1" ht="21"/>
    <row r="135" s="20" customFormat="1" ht="21"/>
    <row r="136" s="9" customFormat="1" ht="21"/>
    <row r="137" s="9" customFormat="1" ht="21"/>
    <row r="138" s="9" customFormat="1" ht="21"/>
    <row r="139" s="9" customFormat="1" ht="21"/>
    <row r="140" s="9" customFormat="1" ht="21"/>
    <row r="141" s="9" customFormat="1" ht="21"/>
    <row r="142" s="19" customFormat="1" ht="21"/>
    <row r="143" s="19" customFormat="1" ht="21"/>
    <row r="144" s="19" customFormat="1" ht="21"/>
    <row r="145" spans="2:8" s="19" customFormat="1" ht="21"/>
    <row r="146" spans="2:8" s="19" customFormat="1" ht="21"/>
    <row r="147" spans="2:8" s="19" customFormat="1" ht="21"/>
    <row r="148" spans="2:8" s="7" customFormat="1">
      <c r="B148" s="8"/>
      <c r="C148" s="8"/>
    </row>
    <row r="149" spans="2:8">
      <c r="B149" s="5"/>
      <c r="C149" s="5"/>
      <c r="D149" s="5"/>
      <c r="E149" s="5"/>
      <c r="F149" s="6"/>
      <c r="G149" s="6"/>
      <c r="H149" s="6"/>
    </row>
    <row r="150" spans="2:8">
      <c r="B150" s="5"/>
      <c r="C150" s="5"/>
      <c r="D150" s="5"/>
      <c r="E150" s="5"/>
      <c r="F150" s="6"/>
      <c r="G150" s="6"/>
      <c r="H150" s="6"/>
    </row>
    <row r="151" spans="2:8">
      <c r="B151" s="5"/>
      <c r="C151" s="5"/>
      <c r="D151" s="5"/>
      <c r="E151" s="5"/>
      <c r="F151" s="6"/>
      <c r="G151" s="6"/>
      <c r="H151" s="6"/>
    </row>
    <row r="152" spans="2:8">
      <c r="B152" s="5"/>
      <c r="C152" s="5"/>
      <c r="D152" s="5"/>
      <c r="E152" s="5"/>
      <c r="F152" s="6"/>
      <c r="G152" s="6"/>
      <c r="H152" s="6"/>
    </row>
    <row r="153" spans="2:8">
      <c r="B153" s="5"/>
      <c r="C153" s="5"/>
      <c r="D153" s="5"/>
      <c r="E153" s="5"/>
      <c r="F153" s="6"/>
      <c r="G153" s="6"/>
      <c r="H153" s="6"/>
    </row>
    <row r="154" spans="2:8">
      <c r="B154" s="5"/>
      <c r="C154" s="5"/>
      <c r="D154" s="5"/>
      <c r="E154" s="5"/>
      <c r="F154" s="6"/>
      <c r="G154" s="6"/>
      <c r="H154" s="6"/>
    </row>
    <row r="155" spans="2:8">
      <c r="B155" s="5"/>
      <c r="C155" s="5"/>
      <c r="D155" s="5"/>
      <c r="E155" s="5"/>
      <c r="F155" s="6"/>
      <c r="G155" s="6"/>
      <c r="H155" s="6"/>
    </row>
    <row r="156" spans="2:8">
      <c r="B156" s="5"/>
      <c r="C156" s="5"/>
      <c r="D156" s="5"/>
      <c r="E156" s="5"/>
      <c r="F156" s="6"/>
      <c r="G156" s="6"/>
      <c r="H156" s="6"/>
    </row>
    <row r="157" spans="2:8">
      <c r="B157" s="5"/>
      <c r="C157" s="5"/>
      <c r="D157" s="5"/>
      <c r="E157" s="5"/>
      <c r="F157" s="6"/>
      <c r="G157" s="6"/>
      <c r="H157" s="6"/>
    </row>
    <row r="158" spans="2:8">
      <c r="B158" s="5"/>
      <c r="C158" s="5"/>
      <c r="D158" s="5"/>
      <c r="E158" s="5"/>
      <c r="F158" s="6"/>
      <c r="G158" s="6"/>
      <c r="H158" s="6"/>
    </row>
    <row r="159" spans="2:8">
      <c r="B159" s="5"/>
      <c r="C159" s="5"/>
      <c r="D159" s="5"/>
      <c r="E159" s="5"/>
      <c r="F159" s="6"/>
      <c r="G159" s="6"/>
      <c r="H159" s="6"/>
    </row>
    <row r="160" spans="2:8">
      <c r="B160" s="5"/>
      <c r="C160" s="5"/>
      <c r="D160" s="5"/>
      <c r="E160" s="5"/>
      <c r="F160" s="6"/>
      <c r="G160" s="6"/>
      <c r="H160" s="6"/>
    </row>
  </sheetData>
  <mergeCells count="59">
    <mergeCell ref="B100:E100"/>
    <mergeCell ref="B112:H112"/>
    <mergeCell ref="B118:H118"/>
    <mergeCell ref="B94:E94"/>
    <mergeCell ref="B96:E96"/>
    <mergeCell ref="B97:E97"/>
    <mergeCell ref="B98:E98"/>
    <mergeCell ref="B109:E109"/>
    <mergeCell ref="B105:E105"/>
    <mergeCell ref="B101:E101"/>
    <mergeCell ref="B102:E102"/>
    <mergeCell ref="C114:H114"/>
    <mergeCell ref="B115:H115"/>
    <mergeCell ref="B110:E110"/>
    <mergeCell ref="B103:E103"/>
    <mergeCell ref="B104:E104"/>
    <mergeCell ref="B107:E107"/>
    <mergeCell ref="B119:H119"/>
    <mergeCell ref="C117:H117"/>
    <mergeCell ref="B2:H2"/>
    <mergeCell ref="B4:H4"/>
    <mergeCell ref="B5:H5"/>
    <mergeCell ref="B6:H6"/>
    <mergeCell ref="B7:H7"/>
    <mergeCell ref="C12:E12"/>
    <mergeCell ref="C22:E22"/>
    <mergeCell ref="C23:E23"/>
    <mergeCell ref="B116:H116"/>
    <mergeCell ref="B81:E82"/>
    <mergeCell ref="C26:E26"/>
    <mergeCell ref="C28:E28"/>
    <mergeCell ref="C13:E13"/>
    <mergeCell ref="B50:E50"/>
    <mergeCell ref="B40:H40"/>
    <mergeCell ref="C27:E27"/>
    <mergeCell ref="C14:E14"/>
    <mergeCell ref="B48:E48"/>
    <mergeCell ref="C24:E24"/>
    <mergeCell ref="C25:E25"/>
    <mergeCell ref="B45:E46"/>
    <mergeCell ref="B49:E49"/>
    <mergeCell ref="F45:F46"/>
    <mergeCell ref="G45:G46"/>
    <mergeCell ref="H45:H46"/>
    <mergeCell ref="B53:E53"/>
    <mergeCell ref="B99:E99"/>
    <mergeCell ref="B90:E90"/>
    <mergeCell ref="B54:E54"/>
    <mergeCell ref="B77:H77"/>
    <mergeCell ref="B91:E91"/>
    <mergeCell ref="B87:E87"/>
    <mergeCell ref="B83:E83"/>
    <mergeCell ref="B84:E84"/>
    <mergeCell ref="B88:E88"/>
    <mergeCell ref="B92:E92"/>
    <mergeCell ref="B93:E93"/>
    <mergeCell ref="F81:F82"/>
    <mergeCell ref="G81:G82"/>
    <mergeCell ref="H81:H82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209550</xdr:colOff>
                <xdr:row>80</xdr:row>
                <xdr:rowOff>209550</xdr:rowOff>
              </from>
              <to>
                <xdr:col>5</xdr:col>
                <xdr:colOff>342900</xdr:colOff>
                <xdr:row>81</xdr:row>
                <xdr:rowOff>66675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44</xdr:row>
                <xdr:rowOff>209550</xdr:rowOff>
              </from>
              <to>
                <xdr:col>5</xdr:col>
                <xdr:colOff>352425</xdr:colOff>
                <xdr:row>45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zoomScale="140" zoomScaleNormal="140" workbookViewId="0">
      <selection activeCell="D10" sqref="D10"/>
    </sheetView>
  </sheetViews>
  <sheetFormatPr defaultRowHeight="21"/>
  <cols>
    <col min="1" max="1" width="5" style="9" customWidth="1"/>
    <col min="2" max="2" width="5.85546875" style="9" customWidth="1"/>
    <col min="3" max="3" width="5.5703125" style="9" customWidth="1"/>
    <col min="4" max="4" width="64.5703125" style="9" customWidth="1"/>
    <col min="5" max="256" width="9.140625" style="9"/>
    <col min="257" max="257" width="5.85546875" style="9" customWidth="1"/>
    <col min="258" max="258" width="5.5703125" style="9" customWidth="1"/>
    <col min="259" max="259" width="69.28515625" style="9" customWidth="1"/>
    <col min="260" max="260" width="7.42578125" style="9" customWidth="1"/>
    <col min="261" max="512" width="9.140625" style="9"/>
    <col min="513" max="513" width="5.85546875" style="9" customWidth="1"/>
    <col min="514" max="514" width="5.5703125" style="9" customWidth="1"/>
    <col min="515" max="515" width="69.28515625" style="9" customWidth="1"/>
    <col min="516" max="516" width="7.42578125" style="9" customWidth="1"/>
    <col min="517" max="768" width="9.140625" style="9"/>
    <col min="769" max="769" width="5.85546875" style="9" customWidth="1"/>
    <col min="770" max="770" width="5.5703125" style="9" customWidth="1"/>
    <col min="771" max="771" width="69.28515625" style="9" customWidth="1"/>
    <col min="772" max="772" width="7.42578125" style="9" customWidth="1"/>
    <col min="773" max="1024" width="9.140625" style="9"/>
    <col min="1025" max="1025" width="5.85546875" style="9" customWidth="1"/>
    <col min="1026" max="1026" width="5.5703125" style="9" customWidth="1"/>
    <col min="1027" max="1027" width="69.28515625" style="9" customWidth="1"/>
    <col min="1028" max="1028" width="7.42578125" style="9" customWidth="1"/>
    <col min="1029" max="1280" width="9.140625" style="9"/>
    <col min="1281" max="1281" width="5.85546875" style="9" customWidth="1"/>
    <col min="1282" max="1282" width="5.5703125" style="9" customWidth="1"/>
    <col min="1283" max="1283" width="69.28515625" style="9" customWidth="1"/>
    <col min="1284" max="1284" width="7.42578125" style="9" customWidth="1"/>
    <col min="1285" max="1536" width="9.140625" style="9"/>
    <col min="1537" max="1537" width="5.85546875" style="9" customWidth="1"/>
    <col min="1538" max="1538" width="5.5703125" style="9" customWidth="1"/>
    <col min="1539" max="1539" width="69.28515625" style="9" customWidth="1"/>
    <col min="1540" max="1540" width="7.42578125" style="9" customWidth="1"/>
    <col min="1541" max="1792" width="9.140625" style="9"/>
    <col min="1793" max="1793" width="5.85546875" style="9" customWidth="1"/>
    <col min="1794" max="1794" width="5.5703125" style="9" customWidth="1"/>
    <col min="1795" max="1795" width="69.28515625" style="9" customWidth="1"/>
    <col min="1796" max="1796" width="7.42578125" style="9" customWidth="1"/>
    <col min="1797" max="2048" width="9.140625" style="9"/>
    <col min="2049" max="2049" width="5.85546875" style="9" customWidth="1"/>
    <col min="2050" max="2050" width="5.5703125" style="9" customWidth="1"/>
    <col min="2051" max="2051" width="69.28515625" style="9" customWidth="1"/>
    <col min="2052" max="2052" width="7.42578125" style="9" customWidth="1"/>
    <col min="2053" max="2304" width="9.140625" style="9"/>
    <col min="2305" max="2305" width="5.85546875" style="9" customWidth="1"/>
    <col min="2306" max="2306" width="5.5703125" style="9" customWidth="1"/>
    <col min="2307" max="2307" width="69.28515625" style="9" customWidth="1"/>
    <col min="2308" max="2308" width="7.42578125" style="9" customWidth="1"/>
    <col min="2309" max="2560" width="9.140625" style="9"/>
    <col min="2561" max="2561" width="5.85546875" style="9" customWidth="1"/>
    <col min="2562" max="2562" width="5.5703125" style="9" customWidth="1"/>
    <col min="2563" max="2563" width="69.28515625" style="9" customWidth="1"/>
    <col min="2564" max="2564" width="7.42578125" style="9" customWidth="1"/>
    <col min="2565" max="2816" width="9.140625" style="9"/>
    <col min="2817" max="2817" width="5.85546875" style="9" customWidth="1"/>
    <col min="2818" max="2818" width="5.5703125" style="9" customWidth="1"/>
    <col min="2819" max="2819" width="69.28515625" style="9" customWidth="1"/>
    <col min="2820" max="2820" width="7.42578125" style="9" customWidth="1"/>
    <col min="2821" max="3072" width="9.140625" style="9"/>
    <col min="3073" max="3073" width="5.85546875" style="9" customWidth="1"/>
    <col min="3074" max="3074" width="5.5703125" style="9" customWidth="1"/>
    <col min="3075" max="3075" width="69.28515625" style="9" customWidth="1"/>
    <col min="3076" max="3076" width="7.42578125" style="9" customWidth="1"/>
    <col min="3077" max="3328" width="9.140625" style="9"/>
    <col min="3329" max="3329" width="5.85546875" style="9" customWidth="1"/>
    <col min="3330" max="3330" width="5.5703125" style="9" customWidth="1"/>
    <col min="3331" max="3331" width="69.28515625" style="9" customWidth="1"/>
    <col min="3332" max="3332" width="7.42578125" style="9" customWidth="1"/>
    <col min="3333" max="3584" width="9.140625" style="9"/>
    <col min="3585" max="3585" width="5.85546875" style="9" customWidth="1"/>
    <col min="3586" max="3586" width="5.5703125" style="9" customWidth="1"/>
    <col min="3587" max="3587" width="69.28515625" style="9" customWidth="1"/>
    <col min="3588" max="3588" width="7.42578125" style="9" customWidth="1"/>
    <col min="3589" max="3840" width="9.140625" style="9"/>
    <col min="3841" max="3841" width="5.85546875" style="9" customWidth="1"/>
    <col min="3842" max="3842" width="5.5703125" style="9" customWidth="1"/>
    <col min="3843" max="3843" width="69.28515625" style="9" customWidth="1"/>
    <col min="3844" max="3844" width="7.42578125" style="9" customWidth="1"/>
    <col min="3845" max="4096" width="9.140625" style="9"/>
    <col min="4097" max="4097" width="5.85546875" style="9" customWidth="1"/>
    <col min="4098" max="4098" width="5.5703125" style="9" customWidth="1"/>
    <col min="4099" max="4099" width="69.28515625" style="9" customWidth="1"/>
    <col min="4100" max="4100" width="7.42578125" style="9" customWidth="1"/>
    <col min="4101" max="4352" width="9.140625" style="9"/>
    <col min="4353" max="4353" width="5.85546875" style="9" customWidth="1"/>
    <col min="4354" max="4354" width="5.5703125" style="9" customWidth="1"/>
    <col min="4355" max="4355" width="69.28515625" style="9" customWidth="1"/>
    <col min="4356" max="4356" width="7.42578125" style="9" customWidth="1"/>
    <col min="4357" max="4608" width="9.140625" style="9"/>
    <col min="4609" max="4609" width="5.85546875" style="9" customWidth="1"/>
    <col min="4610" max="4610" width="5.5703125" style="9" customWidth="1"/>
    <col min="4611" max="4611" width="69.28515625" style="9" customWidth="1"/>
    <col min="4612" max="4612" width="7.42578125" style="9" customWidth="1"/>
    <col min="4613" max="4864" width="9.140625" style="9"/>
    <col min="4865" max="4865" width="5.85546875" style="9" customWidth="1"/>
    <col min="4866" max="4866" width="5.5703125" style="9" customWidth="1"/>
    <col min="4867" max="4867" width="69.28515625" style="9" customWidth="1"/>
    <col min="4868" max="4868" width="7.42578125" style="9" customWidth="1"/>
    <col min="4869" max="5120" width="9.140625" style="9"/>
    <col min="5121" max="5121" width="5.85546875" style="9" customWidth="1"/>
    <col min="5122" max="5122" width="5.5703125" style="9" customWidth="1"/>
    <col min="5123" max="5123" width="69.28515625" style="9" customWidth="1"/>
    <col min="5124" max="5124" width="7.42578125" style="9" customWidth="1"/>
    <col min="5125" max="5376" width="9.140625" style="9"/>
    <col min="5377" max="5377" width="5.85546875" style="9" customWidth="1"/>
    <col min="5378" max="5378" width="5.5703125" style="9" customWidth="1"/>
    <col min="5379" max="5379" width="69.28515625" style="9" customWidth="1"/>
    <col min="5380" max="5380" width="7.42578125" style="9" customWidth="1"/>
    <col min="5381" max="5632" width="9.140625" style="9"/>
    <col min="5633" max="5633" width="5.85546875" style="9" customWidth="1"/>
    <col min="5634" max="5634" width="5.5703125" style="9" customWidth="1"/>
    <col min="5635" max="5635" width="69.28515625" style="9" customWidth="1"/>
    <col min="5636" max="5636" width="7.42578125" style="9" customWidth="1"/>
    <col min="5637" max="5888" width="9.140625" style="9"/>
    <col min="5889" max="5889" width="5.85546875" style="9" customWidth="1"/>
    <col min="5890" max="5890" width="5.5703125" style="9" customWidth="1"/>
    <col min="5891" max="5891" width="69.28515625" style="9" customWidth="1"/>
    <col min="5892" max="5892" width="7.42578125" style="9" customWidth="1"/>
    <col min="5893" max="6144" width="9.140625" style="9"/>
    <col min="6145" max="6145" width="5.85546875" style="9" customWidth="1"/>
    <col min="6146" max="6146" width="5.5703125" style="9" customWidth="1"/>
    <col min="6147" max="6147" width="69.28515625" style="9" customWidth="1"/>
    <col min="6148" max="6148" width="7.42578125" style="9" customWidth="1"/>
    <col min="6149" max="6400" width="9.140625" style="9"/>
    <col min="6401" max="6401" width="5.85546875" style="9" customWidth="1"/>
    <col min="6402" max="6402" width="5.5703125" style="9" customWidth="1"/>
    <col min="6403" max="6403" width="69.28515625" style="9" customWidth="1"/>
    <col min="6404" max="6404" width="7.42578125" style="9" customWidth="1"/>
    <col min="6405" max="6656" width="9.140625" style="9"/>
    <col min="6657" max="6657" width="5.85546875" style="9" customWidth="1"/>
    <col min="6658" max="6658" width="5.5703125" style="9" customWidth="1"/>
    <col min="6659" max="6659" width="69.28515625" style="9" customWidth="1"/>
    <col min="6660" max="6660" width="7.42578125" style="9" customWidth="1"/>
    <col min="6661" max="6912" width="9.140625" style="9"/>
    <col min="6913" max="6913" width="5.85546875" style="9" customWidth="1"/>
    <col min="6914" max="6914" width="5.5703125" style="9" customWidth="1"/>
    <col min="6915" max="6915" width="69.28515625" style="9" customWidth="1"/>
    <col min="6916" max="6916" width="7.42578125" style="9" customWidth="1"/>
    <col min="6917" max="7168" width="9.140625" style="9"/>
    <col min="7169" max="7169" width="5.85546875" style="9" customWidth="1"/>
    <col min="7170" max="7170" width="5.5703125" style="9" customWidth="1"/>
    <col min="7171" max="7171" width="69.28515625" style="9" customWidth="1"/>
    <col min="7172" max="7172" width="7.42578125" style="9" customWidth="1"/>
    <col min="7173" max="7424" width="9.140625" style="9"/>
    <col min="7425" max="7425" width="5.85546875" style="9" customWidth="1"/>
    <col min="7426" max="7426" width="5.5703125" style="9" customWidth="1"/>
    <col min="7427" max="7427" width="69.28515625" style="9" customWidth="1"/>
    <col min="7428" max="7428" width="7.42578125" style="9" customWidth="1"/>
    <col min="7429" max="7680" width="9.140625" style="9"/>
    <col min="7681" max="7681" width="5.85546875" style="9" customWidth="1"/>
    <col min="7682" max="7682" width="5.5703125" style="9" customWidth="1"/>
    <col min="7683" max="7683" width="69.28515625" style="9" customWidth="1"/>
    <col min="7684" max="7684" width="7.42578125" style="9" customWidth="1"/>
    <col min="7685" max="7936" width="9.140625" style="9"/>
    <col min="7937" max="7937" width="5.85546875" style="9" customWidth="1"/>
    <col min="7938" max="7938" width="5.5703125" style="9" customWidth="1"/>
    <col min="7939" max="7939" width="69.28515625" style="9" customWidth="1"/>
    <col min="7940" max="7940" width="7.42578125" style="9" customWidth="1"/>
    <col min="7941" max="8192" width="9.140625" style="9"/>
    <col min="8193" max="8193" width="5.85546875" style="9" customWidth="1"/>
    <col min="8194" max="8194" width="5.5703125" style="9" customWidth="1"/>
    <col min="8195" max="8195" width="69.28515625" style="9" customWidth="1"/>
    <col min="8196" max="8196" width="7.42578125" style="9" customWidth="1"/>
    <col min="8197" max="8448" width="9.140625" style="9"/>
    <col min="8449" max="8449" width="5.85546875" style="9" customWidth="1"/>
    <col min="8450" max="8450" width="5.5703125" style="9" customWidth="1"/>
    <col min="8451" max="8451" width="69.28515625" style="9" customWidth="1"/>
    <col min="8452" max="8452" width="7.42578125" style="9" customWidth="1"/>
    <col min="8453" max="8704" width="9.140625" style="9"/>
    <col min="8705" max="8705" width="5.85546875" style="9" customWidth="1"/>
    <col min="8706" max="8706" width="5.5703125" style="9" customWidth="1"/>
    <col min="8707" max="8707" width="69.28515625" style="9" customWidth="1"/>
    <col min="8708" max="8708" width="7.42578125" style="9" customWidth="1"/>
    <col min="8709" max="8960" width="9.140625" style="9"/>
    <col min="8961" max="8961" width="5.85546875" style="9" customWidth="1"/>
    <col min="8962" max="8962" width="5.5703125" style="9" customWidth="1"/>
    <col min="8963" max="8963" width="69.28515625" style="9" customWidth="1"/>
    <col min="8964" max="8964" width="7.42578125" style="9" customWidth="1"/>
    <col min="8965" max="9216" width="9.140625" style="9"/>
    <col min="9217" max="9217" width="5.85546875" style="9" customWidth="1"/>
    <col min="9218" max="9218" width="5.5703125" style="9" customWidth="1"/>
    <col min="9219" max="9219" width="69.28515625" style="9" customWidth="1"/>
    <col min="9220" max="9220" width="7.42578125" style="9" customWidth="1"/>
    <col min="9221" max="9472" width="9.140625" style="9"/>
    <col min="9473" max="9473" width="5.85546875" style="9" customWidth="1"/>
    <col min="9474" max="9474" width="5.5703125" style="9" customWidth="1"/>
    <col min="9475" max="9475" width="69.28515625" style="9" customWidth="1"/>
    <col min="9476" max="9476" width="7.42578125" style="9" customWidth="1"/>
    <col min="9477" max="9728" width="9.140625" style="9"/>
    <col min="9729" max="9729" width="5.85546875" style="9" customWidth="1"/>
    <col min="9730" max="9730" width="5.5703125" style="9" customWidth="1"/>
    <col min="9731" max="9731" width="69.28515625" style="9" customWidth="1"/>
    <col min="9732" max="9732" width="7.42578125" style="9" customWidth="1"/>
    <col min="9733" max="9984" width="9.140625" style="9"/>
    <col min="9985" max="9985" width="5.85546875" style="9" customWidth="1"/>
    <col min="9986" max="9986" width="5.5703125" style="9" customWidth="1"/>
    <col min="9987" max="9987" width="69.28515625" style="9" customWidth="1"/>
    <col min="9988" max="9988" width="7.42578125" style="9" customWidth="1"/>
    <col min="9989" max="10240" width="9.140625" style="9"/>
    <col min="10241" max="10241" width="5.85546875" style="9" customWidth="1"/>
    <col min="10242" max="10242" width="5.5703125" style="9" customWidth="1"/>
    <col min="10243" max="10243" width="69.28515625" style="9" customWidth="1"/>
    <col min="10244" max="10244" width="7.42578125" style="9" customWidth="1"/>
    <col min="10245" max="10496" width="9.140625" style="9"/>
    <col min="10497" max="10497" width="5.85546875" style="9" customWidth="1"/>
    <col min="10498" max="10498" width="5.5703125" style="9" customWidth="1"/>
    <col min="10499" max="10499" width="69.28515625" style="9" customWidth="1"/>
    <col min="10500" max="10500" width="7.42578125" style="9" customWidth="1"/>
    <col min="10501" max="10752" width="9.140625" style="9"/>
    <col min="10753" max="10753" width="5.85546875" style="9" customWidth="1"/>
    <col min="10754" max="10754" width="5.5703125" style="9" customWidth="1"/>
    <col min="10755" max="10755" width="69.28515625" style="9" customWidth="1"/>
    <col min="10756" max="10756" width="7.42578125" style="9" customWidth="1"/>
    <col min="10757" max="11008" width="9.140625" style="9"/>
    <col min="11009" max="11009" width="5.85546875" style="9" customWidth="1"/>
    <col min="11010" max="11010" width="5.5703125" style="9" customWidth="1"/>
    <col min="11011" max="11011" width="69.28515625" style="9" customWidth="1"/>
    <col min="11012" max="11012" width="7.42578125" style="9" customWidth="1"/>
    <col min="11013" max="11264" width="9.140625" style="9"/>
    <col min="11265" max="11265" width="5.85546875" style="9" customWidth="1"/>
    <col min="11266" max="11266" width="5.5703125" style="9" customWidth="1"/>
    <col min="11267" max="11267" width="69.28515625" style="9" customWidth="1"/>
    <col min="11268" max="11268" width="7.42578125" style="9" customWidth="1"/>
    <col min="11269" max="11520" width="9.140625" style="9"/>
    <col min="11521" max="11521" width="5.85546875" style="9" customWidth="1"/>
    <col min="11522" max="11522" width="5.5703125" style="9" customWidth="1"/>
    <col min="11523" max="11523" width="69.28515625" style="9" customWidth="1"/>
    <col min="11524" max="11524" width="7.42578125" style="9" customWidth="1"/>
    <col min="11525" max="11776" width="9.140625" style="9"/>
    <col min="11777" max="11777" width="5.85546875" style="9" customWidth="1"/>
    <col min="11778" max="11778" width="5.5703125" style="9" customWidth="1"/>
    <col min="11779" max="11779" width="69.28515625" style="9" customWidth="1"/>
    <col min="11780" max="11780" width="7.42578125" style="9" customWidth="1"/>
    <col min="11781" max="12032" width="9.140625" style="9"/>
    <col min="12033" max="12033" width="5.85546875" style="9" customWidth="1"/>
    <col min="12034" max="12034" width="5.5703125" style="9" customWidth="1"/>
    <col min="12035" max="12035" width="69.28515625" style="9" customWidth="1"/>
    <col min="12036" max="12036" width="7.42578125" style="9" customWidth="1"/>
    <col min="12037" max="12288" width="9.140625" style="9"/>
    <col min="12289" max="12289" width="5.85546875" style="9" customWidth="1"/>
    <col min="12290" max="12290" width="5.5703125" style="9" customWidth="1"/>
    <col min="12291" max="12291" width="69.28515625" style="9" customWidth="1"/>
    <col min="12292" max="12292" width="7.42578125" style="9" customWidth="1"/>
    <col min="12293" max="12544" width="9.140625" style="9"/>
    <col min="12545" max="12545" width="5.85546875" style="9" customWidth="1"/>
    <col min="12546" max="12546" width="5.5703125" style="9" customWidth="1"/>
    <col min="12547" max="12547" width="69.28515625" style="9" customWidth="1"/>
    <col min="12548" max="12548" width="7.42578125" style="9" customWidth="1"/>
    <col min="12549" max="12800" width="9.140625" style="9"/>
    <col min="12801" max="12801" width="5.85546875" style="9" customWidth="1"/>
    <col min="12802" max="12802" width="5.5703125" style="9" customWidth="1"/>
    <col min="12803" max="12803" width="69.28515625" style="9" customWidth="1"/>
    <col min="12804" max="12804" width="7.42578125" style="9" customWidth="1"/>
    <col min="12805" max="13056" width="9.140625" style="9"/>
    <col min="13057" max="13057" width="5.85546875" style="9" customWidth="1"/>
    <col min="13058" max="13058" width="5.5703125" style="9" customWidth="1"/>
    <col min="13059" max="13059" width="69.28515625" style="9" customWidth="1"/>
    <col min="13060" max="13060" width="7.42578125" style="9" customWidth="1"/>
    <col min="13061" max="13312" width="9.140625" style="9"/>
    <col min="13313" max="13313" width="5.85546875" style="9" customWidth="1"/>
    <col min="13314" max="13314" width="5.5703125" style="9" customWidth="1"/>
    <col min="13315" max="13315" width="69.28515625" style="9" customWidth="1"/>
    <col min="13316" max="13316" width="7.42578125" style="9" customWidth="1"/>
    <col min="13317" max="13568" width="9.140625" style="9"/>
    <col min="13569" max="13569" width="5.85546875" style="9" customWidth="1"/>
    <col min="13570" max="13570" width="5.5703125" style="9" customWidth="1"/>
    <col min="13571" max="13571" width="69.28515625" style="9" customWidth="1"/>
    <col min="13572" max="13572" width="7.42578125" style="9" customWidth="1"/>
    <col min="13573" max="13824" width="9.140625" style="9"/>
    <col min="13825" max="13825" width="5.85546875" style="9" customWidth="1"/>
    <col min="13826" max="13826" width="5.5703125" style="9" customWidth="1"/>
    <col min="13827" max="13827" width="69.28515625" style="9" customWidth="1"/>
    <col min="13828" max="13828" width="7.42578125" style="9" customWidth="1"/>
    <col min="13829" max="14080" width="9.140625" style="9"/>
    <col min="14081" max="14081" width="5.85546875" style="9" customWidth="1"/>
    <col min="14082" max="14082" width="5.5703125" style="9" customWidth="1"/>
    <col min="14083" max="14083" width="69.28515625" style="9" customWidth="1"/>
    <col min="14084" max="14084" width="7.42578125" style="9" customWidth="1"/>
    <col min="14085" max="14336" width="9.140625" style="9"/>
    <col min="14337" max="14337" width="5.85546875" style="9" customWidth="1"/>
    <col min="14338" max="14338" width="5.5703125" style="9" customWidth="1"/>
    <col min="14339" max="14339" width="69.28515625" style="9" customWidth="1"/>
    <col min="14340" max="14340" width="7.42578125" style="9" customWidth="1"/>
    <col min="14341" max="14592" width="9.140625" style="9"/>
    <col min="14593" max="14593" width="5.85546875" style="9" customWidth="1"/>
    <col min="14594" max="14594" width="5.5703125" style="9" customWidth="1"/>
    <col min="14595" max="14595" width="69.28515625" style="9" customWidth="1"/>
    <col min="14596" max="14596" width="7.42578125" style="9" customWidth="1"/>
    <col min="14597" max="14848" width="9.140625" style="9"/>
    <col min="14849" max="14849" width="5.85546875" style="9" customWidth="1"/>
    <col min="14850" max="14850" width="5.5703125" style="9" customWidth="1"/>
    <col min="14851" max="14851" width="69.28515625" style="9" customWidth="1"/>
    <col min="14852" max="14852" width="7.42578125" style="9" customWidth="1"/>
    <col min="14853" max="15104" width="9.140625" style="9"/>
    <col min="15105" max="15105" width="5.85546875" style="9" customWidth="1"/>
    <col min="15106" max="15106" width="5.5703125" style="9" customWidth="1"/>
    <col min="15107" max="15107" width="69.28515625" style="9" customWidth="1"/>
    <col min="15108" max="15108" width="7.42578125" style="9" customWidth="1"/>
    <col min="15109" max="15360" width="9.140625" style="9"/>
    <col min="15361" max="15361" width="5.85546875" style="9" customWidth="1"/>
    <col min="15362" max="15362" width="5.5703125" style="9" customWidth="1"/>
    <col min="15363" max="15363" width="69.28515625" style="9" customWidth="1"/>
    <col min="15364" max="15364" width="7.42578125" style="9" customWidth="1"/>
    <col min="15365" max="15616" width="9.140625" style="9"/>
    <col min="15617" max="15617" width="5.85546875" style="9" customWidth="1"/>
    <col min="15618" max="15618" width="5.5703125" style="9" customWidth="1"/>
    <col min="15619" max="15619" width="69.28515625" style="9" customWidth="1"/>
    <col min="15620" max="15620" width="7.42578125" style="9" customWidth="1"/>
    <col min="15621" max="15872" width="9.140625" style="9"/>
    <col min="15873" max="15873" width="5.85546875" style="9" customWidth="1"/>
    <col min="15874" max="15874" width="5.5703125" style="9" customWidth="1"/>
    <col min="15875" max="15875" width="69.28515625" style="9" customWidth="1"/>
    <col min="15876" max="15876" width="7.42578125" style="9" customWidth="1"/>
    <col min="15877" max="16128" width="9.140625" style="9"/>
    <col min="16129" max="16129" width="5.85546875" style="9" customWidth="1"/>
    <col min="16130" max="16130" width="5.5703125" style="9" customWidth="1"/>
    <col min="16131" max="16131" width="69.28515625" style="9" customWidth="1"/>
    <col min="16132" max="16132" width="7.42578125" style="9" customWidth="1"/>
    <col min="16133" max="16384" width="9.140625" style="9"/>
  </cols>
  <sheetData>
    <row r="2" spans="1:6" ht="21" customHeight="1">
      <c r="A2" s="159" t="s">
        <v>56</v>
      </c>
      <c r="B2" s="159"/>
      <c r="C2" s="159"/>
      <c r="D2" s="159"/>
    </row>
    <row r="3" spans="1:6" ht="21" customHeight="1">
      <c r="A3" s="138"/>
      <c r="B3" s="138"/>
      <c r="C3" s="138"/>
      <c r="D3" s="138"/>
    </row>
    <row r="4" spans="1:6">
      <c r="B4" s="10" t="s">
        <v>117</v>
      </c>
    </row>
    <row r="5" spans="1:6">
      <c r="B5" s="10"/>
    </row>
    <row r="6" spans="1:6" s="77" customFormat="1">
      <c r="A6" s="151" t="s">
        <v>123</v>
      </c>
      <c r="B6" s="151"/>
      <c r="C6" s="151"/>
      <c r="D6" s="151"/>
      <c r="E6" s="151"/>
      <c r="F6" s="151"/>
    </row>
    <row r="7" spans="1:6" s="73" customFormat="1">
      <c r="A7" s="145" t="s">
        <v>125</v>
      </c>
      <c r="B7" s="145"/>
      <c r="C7" s="145"/>
      <c r="D7" s="145"/>
      <c r="E7" s="145"/>
      <c r="F7" s="145"/>
    </row>
    <row r="8" spans="1:6" s="73" customFormat="1">
      <c r="A8" s="144" t="s">
        <v>126</v>
      </c>
      <c r="B8" s="144"/>
      <c r="C8" s="144"/>
      <c r="D8" s="144"/>
      <c r="E8" s="144"/>
      <c r="F8" s="144"/>
    </row>
    <row r="9" spans="1:6" s="73" customFormat="1">
      <c r="A9" s="9" t="s">
        <v>128</v>
      </c>
      <c r="B9" s="9"/>
      <c r="C9" s="9"/>
      <c r="D9" s="9"/>
      <c r="E9" s="9"/>
      <c r="F9" s="9"/>
    </row>
    <row r="10" spans="1:6">
      <c r="B10" s="9" t="s">
        <v>127</v>
      </c>
    </row>
  </sheetData>
  <mergeCells count="3">
    <mergeCell ref="A2:D2"/>
    <mergeCell ref="A6:F6"/>
    <mergeCell ref="A7:F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2016-02-29T01:53:30Z</cp:lastPrinted>
  <dcterms:created xsi:type="dcterms:W3CDTF">2014-10-15T08:34:52Z</dcterms:created>
  <dcterms:modified xsi:type="dcterms:W3CDTF">2016-02-29T01:53:35Z</dcterms:modified>
</cp:coreProperties>
</file>