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2"/>
  </bookViews>
  <sheets>
    <sheet name="Sheet3" sheetId="1" r:id="rId1"/>
    <sheet name="คีย์ข้อมูล" sheetId="2" r:id="rId2"/>
    <sheet name="บทสรุป" sheetId="3" r:id="rId3"/>
    <sheet name="สรุปผล" sheetId="4" r:id="rId4"/>
    <sheet name="ข้อเสนอแนะ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<sst xmlns="http://schemas.openxmlformats.org/spreadsheetml/2006/main" count="181" uniqueCount="137">
  <si>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</si>
  <si>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</si>
  <si>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</si>
  <si>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</si>
  <si>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</si>
  <si>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</si>
  <si>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</si>
  <si>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</si>
  <si>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</si>
  <si>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</si>
  <si>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</si>
  <si>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การประชาสัมพันธ์</t>
  </si>
  <si>
    <t>Website</t>
  </si>
  <si>
    <t>อาจารย์ที่ปรึกษา</t>
  </si>
  <si>
    <t>เพื่อน</t>
  </si>
  <si>
    <t>บทสรุปสำหรับผู้บริหาร</t>
  </si>
  <si>
    <t>เฉลี่ยรวมด้านสิ่งอำนวยความสะดวก</t>
  </si>
  <si>
    <t>รวมเฉลี่ยทุกด้าน</t>
  </si>
  <si>
    <r>
      <t>ตอนที่ 3</t>
    </r>
    <r>
      <rPr>
        <b/>
        <sz val="15"/>
        <rFont val="Cordia New"/>
        <family val="2"/>
      </rPr>
      <t xml:space="preserve"> ข้อเสนอแนะอื่นๆ</t>
    </r>
  </si>
  <si>
    <t>แผ่นประชาสัมพันธ์</t>
  </si>
  <si>
    <t>คณะแจ้งให้ทราบ</t>
  </si>
  <si>
    <t>วิทยาศาสตร์สุขภาพ</t>
  </si>
  <si>
    <t>วิทยาศาสตร์เทคโนโลยี</t>
  </si>
  <si>
    <r>
      <t>ตอนที่ 1</t>
    </r>
    <r>
      <rPr>
        <b/>
        <sz val="15"/>
        <rFont val="Cordia New"/>
        <family val="2"/>
      </rPr>
      <t xml:space="preserve">   ข้อมูลทั่วไปของผู้ตอบแบบสอบถาม</t>
    </r>
  </si>
  <si>
    <r>
      <t>ตอนที่ 2</t>
    </r>
    <r>
      <rPr>
        <b/>
        <sz val="15"/>
        <rFont val="Cordia New"/>
        <family val="2"/>
      </rPr>
      <t xml:space="preserve">   สอบถามความคิดเห็นเกี่ยวกับการจัดโครงการฯ</t>
    </r>
  </si>
  <si>
    <t>สถานที่ทำงาน</t>
  </si>
  <si>
    <t>มหาวิทยาลัยนเรศวร</t>
  </si>
  <si>
    <t>Total</t>
  </si>
  <si>
    <t>(blank)</t>
  </si>
  <si>
    <t>Grand Total</t>
  </si>
  <si>
    <t>ไม่ระบุ</t>
  </si>
  <si>
    <t xml:space="preserve">        เมื่อพิจารณารายด้านพบว่า  ทุกด้านอยู่ในระดับมาก โดยด้านที่มีค่าเฉลี่ยสูงสุด คือ ด้านสิ่งอำนวยความสะดวก</t>
  </si>
  <si>
    <t>ตำแหน่ง</t>
  </si>
  <si>
    <t>ภายใน</t>
  </si>
  <si>
    <t>ภายนอก</t>
  </si>
  <si>
    <t>เภสัชศาสตร์</t>
  </si>
  <si>
    <t>วิทยาศาสตร์การแพทย์</t>
  </si>
  <si>
    <t>มนุษยศาสตร์</t>
  </si>
  <si>
    <t>มหาวิทยาลัยพะเยา</t>
  </si>
  <si>
    <t>วิศวกรรมศาสตร์</t>
  </si>
  <si>
    <t>สาธารณสุขศาสตร์</t>
  </si>
  <si>
    <t>ผู้บริหารมหาวิทยาลัยควรให้ความสำคัญกับการจัดกิจกรรมของเครือข่ายมากกว่าที่เป็นอยู่</t>
  </si>
  <si>
    <t>วิทยาศาสตร์</t>
  </si>
  <si>
    <t>สถาปัตยกรรมศาสตร์</t>
  </si>
  <si>
    <t>ม.เกษตรศาสตร์ บางเขน</t>
  </si>
  <si>
    <t>ม.เทคโนโลยีพระจอมเกล้าพระนครเหนือ</t>
  </si>
  <si>
    <t>ควรเพิ่มผู้เข้าร่วมแต่ละมหาวิทยาลัย</t>
  </si>
  <si>
    <t>ม.กรุงเทพฯ</t>
  </si>
  <si>
    <t>บัณฑิตวิทยาลัย</t>
  </si>
  <si>
    <t>วิทยาการจัดการฯ</t>
  </si>
  <si>
    <t>ม.ราชภัฏเชียงใหม่</t>
  </si>
  <si>
    <t>หนังสือเชิญควรแนบกำหนดการ และรายละเอียดโครงการฯ</t>
  </si>
  <si>
    <t>ม.ราชภัฏอุดรธานี</t>
  </si>
  <si>
    <t>ควรจะมีกิจกรรมต่อเนื่องเพื่อดำรงเครือข่ายร่วมกัน</t>
  </si>
  <si>
    <t>ม.มหาจุฬาลงกรณราชวิทยาลัย นว.</t>
  </si>
  <si>
    <t>เกษตรฯ</t>
  </si>
  <si>
    <t>ม.เทคโนโลยีราชมงคลสุวรรณภูมิ</t>
  </si>
  <si>
    <t>จัดโครงการชนกับเทศกาลและช่วงใกล้สอบจึงทำให้คนเข้าร่วมโครงการน้อย</t>
  </si>
  <si>
    <t>ควรจัดกิจกรรมละลายพฤติกรรมระหว่างตัวแทนแต่ละมหาวิทยาลัยให้มากขึ้น</t>
  </si>
  <si>
    <t>ควรตั้งกลุ่มใน Facebook</t>
  </si>
  <si>
    <t>คณบดี</t>
  </si>
  <si>
    <t>รองคณบดี</t>
  </si>
  <si>
    <t>เจ้าหน้าที่เครือข่ายกิจการนิสิต</t>
  </si>
  <si>
    <t>นิสิต</t>
  </si>
  <si>
    <t>Count of ภายใน</t>
  </si>
  <si>
    <t>ผลการประเมินโครงการสัมมนาวิชาการ เรื่อง การพัฒนาความเป็นผู้นำสโมสรนิสิตบัณฑิตศึกษาระหว่างมหาวิทยาลัย</t>
  </si>
  <si>
    <t>วันที่  25 - 26 ธันวาคม พ.ศ. 2553</t>
  </si>
  <si>
    <t>ณ  ห้อง Main conference อาคารสถานบริการเทคโนโลยีสารสนเทศและการสื่อสาร มหาวิทยาลัยนเรศวร</t>
  </si>
  <si>
    <t xml:space="preserve">            จากการจัดโครงการสัมมนาวิชาการ เรื่อง การพัฒนาความเป็นผู้นำสโมสรนิสิตบัณฑิตศึกษาระหว่างมหาวิทยาลัย</t>
  </si>
  <si>
    <t>จากตาราง 1 พบว่า ผู้ตอบแบบสอบถามเป็นเจ้าหน้าที่เครือข่ายกิจการนิสิต ร้อยละ 29.41  และเป็นนิสิต ร้อยละ 70.59</t>
  </si>
  <si>
    <r>
      <t xml:space="preserve">ตาราง 1  </t>
    </r>
    <r>
      <rPr>
        <sz val="15"/>
        <rFont val="Cordia New"/>
        <family val="2"/>
      </rPr>
      <t>แสดงจำนวนและร้อยละของผู้ตอบแบบสอบถาม จำแนกตามสถานภาพ</t>
    </r>
  </si>
  <si>
    <r>
      <t xml:space="preserve">ตาราง 2  </t>
    </r>
    <r>
      <rPr>
        <sz val="15"/>
        <rFont val="Cordia New"/>
        <family val="2"/>
      </rPr>
      <t>แสดงจำนวนและร้อยละของผู้ตอบแบบสอบถาม จำแนกตามเครือข่าย</t>
    </r>
  </si>
  <si>
    <t>ภายในมหาวิทยาลัยนเรศวร</t>
  </si>
  <si>
    <t>ภายนอกมหาวิทยาลัยนเรศวร</t>
  </si>
  <si>
    <t>จากตาราง 2 พบว่า ผู้ตอบแบบสอบถามส่วนใหญ่เป็นเครือข่ายภายในมหาวิทยาลัยนเรศวร ร้อยละ 70.59</t>
  </si>
  <si>
    <r>
      <t>ตาราง 3</t>
    </r>
    <r>
      <rPr>
        <sz val="15"/>
        <rFont val="Cordia New"/>
        <family val="2"/>
      </rPr>
      <t xml:space="preserve">  แสดงจำนวนและร้อยละของผู้ตอบแบบสอบถาม จำแนกตามสังกัด</t>
    </r>
  </si>
  <si>
    <t>เครือข่าย</t>
  </si>
  <si>
    <t>สังกัด</t>
  </si>
  <si>
    <t>คณะเกษตรศาสตร์ ทรัพยากรธรรมชาติ และสิ่งแวดล้อม</t>
  </si>
  <si>
    <t>คณะเภสัชศาสตร์</t>
  </si>
  <si>
    <t>คณะวิทยาการจัดการและสารสนเทศศาสตร์</t>
  </si>
  <si>
    <t>คณะวิทยาศาสตร์การแพทย์</t>
  </si>
  <si>
    <t>คณะวิศวกรรมศาสตร์</t>
  </si>
  <si>
    <t>คณะสถาปัตยกรรมศาสตร์</t>
  </si>
  <si>
    <t>ผลการประเมินโครงการสัมมนาวิชาการ</t>
  </si>
  <si>
    <t>เรื่อง การพัฒนาความเป็นผู้นำสโมสรนิสิตบัณฑิตศึกษาระหว่างมหาวิทยาลัย</t>
  </si>
  <si>
    <t>วันที่  25 - 26  ธันวาคม  2553</t>
  </si>
  <si>
    <t>ณ ห้อง Main conference อาคารสถานบริการเทคโนโลยีสารสนเทศและการสื่อสาร มหาวิทยาลัยนเรศวร</t>
  </si>
  <si>
    <t>มหาวิทยาลัยกรุงเทพ</t>
  </si>
  <si>
    <t>มหาวิทยาลัยเกษตรศาตร์ บางเขน</t>
  </si>
  <si>
    <t>มหาวิทยาลัยเทคโนโลยีพระจอมเกล้าพระนครเหนือ</t>
  </si>
  <si>
    <t>มหาวิทยาลัยเทคโนโลยีราชมงคลสุวรรณภูมิ</t>
  </si>
  <si>
    <t>มหาวิทยาลัยมหาจุฬาลงกรณราชวิทยาลัย นครสวรรค์</t>
  </si>
  <si>
    <t>มหาวิทยาลัยราชภัฏเชียงใหม่</t>
  </si>
  <si>
    <t>มหาวิทยาลัยราชภัฏอุดรธานี</t>
  </si>
  <si>
    <t>N = 34</t>
  </si>
  <si>
    <t>1. ด้านกระบวนการขั้นตอนการให้บริการ</t>
  </si>
  <si>
    <t xml:space="preserve">   1.1 การประชาสัมพันธ์และการแจ้งข่าว</t>
  </si>
  <si>
    <t xml:space="preserve">   1.2 การลงทะเบียนเข้าร่วมโครงการฯ</t>
  </si>
  <si>
    <t>เฉลี่ยรวมด้านกระบวนการขั้นตอนการให้บริการ</t>
  </si>
  <si>
    <t>2. ด้านเจ้าหน้าที่ผู้ให้บริการ</t>
  </si>
  <si>
    <t xml:space="preserve">    2.1 การประสานงาน/การรับแจ้งข่าว/การให้ข้อมูลเกี่ยวกับโครงการฯ</t>
  </si>
  <si>
    <t xml:space="preserve">    2.2 การอำนวยความสะดวกในการเข้าร่วมโครงการฯ</t>
  </si>
  <si>
    <t>เฉลี่ยรวมด้านเจ้าหน้าที่ให้บริการ</t>
  </si>
  <si>
    <t>3. ด้านสิ่งอำนวยความสะดวก</t>
  </si>
  <si>
    <t xml:space="preserve">   3.1  สถานที่จัดโครงการฯ</t>
  </si>
  <si>
    <t xml:space="preserve">   3.2  โสตทัศนูปกรณ์</t>
  </si>
  <si>
    <t>4.  ด้านคุณภาพการให้บริการ (โครงการสัมมนาวิชาการ เรื่อง การพัฒนาความเป็นผู้นำฯ)</t>
  </si>
  <si>
    <t xml:space="preserve">     4.1  วัตถุประสงค์ของการจัดโครงการฯ</t>
  </si>
  <si>
    <t xml:space="preserve">     4.2  หัวข้อบรรยายเรื่อง "บัณฑิตศึกษากับการเป็นผู้นำ"</t>
  </si>
  <si>
    <t xml:space="preserve">     4.3  กิจกรรมระดมความคิดการดำเนินงานเครือข่ายบัณฑิตศึกษา</t>
  </si>
  <si>
    <t xml:space="preserve">     4.4  กิจกรรมทัศนศึกษาจังหวัดพิษณุโลก</t>
  </si>
  <si>
    <t xml:space="preserve">     4.5  วิทยากรบรรยายพิเศษ รศ.ดร.สมบัติ  นพรัก</t>
  </si>
  <si>
    <t xml:space="preserve">     4.6  ประโยชน์ที่ได้รับจากการเข้าร่วมโครงการฯ</t>
  </si>
  <si>
    <t xml:space="preserve">     4.7  ระยะเวลาในการจัดโครงการฯ</t>
  </si>
  <si>
    <t xml:space="preserve">     4.8  เอกสารประกอบโครงการฯ</t>
  </si>
  <si>
    <t>เฉลี่ยรวมด้านคุณภาพการให้บริการ</t>
  </si>
  <si>
    <t xml:space="preserve">         จากตาราง 4 พบว่า ผู้ตอบแบบสอบถามมีความคิดเห็นเกี่ยวกับการจัดโครงการสัมมนาวิชาการ</t>
  </si>
  <si>
    <t xml:space="preserve">เรื่อง การพัฒนาความเป็นผู้นำสโมสรนิสิตบัณฑิตศึกษาระหว่างมหาวิทยาลัย วันที่ 25 - 26 ธันวาคม 2553 </t>
  </si>
  <si>
    <t>ภาพรวมอยู่ในระดับมาก  (ค่าเฉลี่ย =4.15)</t>
  </si>
  <si>
    <r>
      <t>ตาราง 4</t>
    </r>
    <r>
      <rPr>
        <sz val="15"/>
        <rFont val="Cordia New"/>
        <family val="2"/>
      </rPr>
      <t xml:space="preserve">  แสดงค่าเฉลี่ย ค่าเบี่ยงเบนมาตรฐาน และระดับความคิดเห็นเกี่ยวกับการจัดสัมมนาฯ</t>
    </r>
  </si>
  <si>
    <t>(ค่าเฉลี่ย = 4.44)   เมื่อพิจารณารายข้อแล้วพบว่าเรื่องที่มีค่าเฉลี่ยมากที่สุด คือ สถานที่จัดโครงการฯ (ค่าเฉลี่ย = 4.50)</t>
  </si>
  <si>
    <t>ข้อที่มีค่าเฉลี่ยต่ำสุด คือ การประชาสัมพันธ์และการแจ้งข่าว (ค่าเฉลี่ย = 3.62)</t>
  </si>
  <si>
    <t xml:space="preserve">         ความคิดเห็นของผู้ตอบแบบสอบถามเกี่ยวกับการจัดโครงการสัมมนาวิชาการ เรื่อง การพัฒนาความเป็นผู้นำสโมสร</t>
  </si>
  <si>
    <t>นิสิตบัณฑิตศึกษาระหว่างมหาวิทยาลัย พบว่าภาพรวมมีความคิดเห็นต่อโครงการฯ อยู่ในระดับมาก (ค่าเฉลี่ย 4.15)</t>
  </si>
  <si>
    <t>พิจารณารายด้าน พบว่าด้านที่มีค่าเฉลี่ยสูงที่สุด คือ ด้านสิ่งอำนวยความสะดวก (ค่าเฉลี่ย =4.44) เมื่อพิจารณารายข้อ</t>
  </si>
  <si>
    <t>ในระหว่างวันที่ 25-26 ธันวาคม พ.ศ. 2553 มีผู้เข้าร่วมโครงการฯ จำนวนทั้งสิ้น 56 คน มีผู้ตอบแบบสอบถาม จำนวน 34 คน</t>
  </si>
  <si>
    <t>คิดเป็นร้อยละ  60.71 พบว่า ผู้ตอบแบบสอบถามส่วนใหญ่เป็นนิสิต ร้อยละ 70.59  เป็นเครือข่ายภายในมหาวิทยาลัย ร้อยละ</t>
  </si>
  <si>
    <t>พบว่า ข้อที่มีค่าเฉลี่ยสูงที่สุด คือ สถานที่จัดโครงการฯ (ค่าเฉลี่ย = 4.50)  รองลงมา ได้แก่ โสตทัศนูปกรณ์ (ค่าเฉลี่ย = 4.38)</t>
  </si>
  <si>
    <t>ในส่วนของข้อเสนอแนะมีการเสนอแนะให้จัดกิจกรรมละลายพฤติกรรมระหว่างตัวแทนแต่ละมหาวิทยาลัย</t>
  </si>
  <si>
    <t>ให้มากขึ้นและควรตั้งกลุ่มใน Facebook</t>
  </si>
  <si>
    <t>และเป็นเครือข่ายภายนอกมหาวิทยาลัยนเรศวร ร้อยละ 29.41</t>
  </si>
  <si>
    <t>คณะมนุษยศาสตร์</t>
  </si>
  <si>
    <t>คณะวิทยาศาสตร์</t>
  </si>
  <si>
    <t>คณะสาธารณสุขศาสตร์</t>
  </si>
  <si>
    <t>รองลงมาได้แก่  โสตทัศนูปกรณ์ (ค่าเฉลี่ย = 4.38) ข้อที่มีค่าเฉลี่ยต่ำสุด คือ การประชาสัมพันธ์และการแจ้งข่าว</t>
  </si>
  <si>
    <t>(ค่าเฉลี่ย = 3.62)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</si>
</sst>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50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b/>
      <sz val="15"/>
      <name val="Cordia New"/>
      <family val="2"/>
    </font>
    <font>
      <b/>
      <u val="single"/>
      <sz val="15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i/>
      <sz val="15"/>
      <name val="Cordia New"/>
      <family val="2"/>
    </font>
    <font>
      <sz val="16"/>
      <color indexed="10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37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11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4" fillId="36" borderId="18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2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2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2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2" fontId="4" fillId="0" borderId="39" xfId="0" applyNumberFormat="1" applyFont="1" applyBorder="1" applyAlignment="1">
      <alignment horizontal="center"/>
    </xf>
    <xf numFmtId="2" fontId="10" fillId="0" borderId="40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/>
    </xf>
    <xf numFmtId="2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/>
    </xf>
    <xf numFmtId="2" fontId="8" fillId="37" borderId="10" xfId="0" applyNumberFormat="1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NumberForma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14" fillId="0" borderId="36" xfId="0" applyFont="1" applyBorder="1" applyAlignment="1">
      <alignment/>
    </xf>
    <xf numFmtId="0" fontId="14" fillId="0" borderId="4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" name="Line 2"/>
        <xdr:cNvSpPr>
          <a:spLocks/>
        </xdr:cNvSpPr>
      </xdr:nvSpPr>
      <xdr:spPr>
        <a:xfrm>
          <a:off x="87439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>
          <a:off x="87439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3" name="Line 7"/>
        <xdr:cNvSpPr>
          <a:spLocks/>
        </xdr:cNvSpPr>
      </xdr:nvSpPr>
      <xdr:spPr>
        <a:xfrm>
          <a:off x="87439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4" name="Line 8"/>
        <xdr:cNvSpPr>
          <a:spLocks/>
        </xdr:cNvSpPr>
      </xdr:nvSpPr>
      <xdr:spPr>
        <a:xfrm>
          <a:off x="87439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5" name="Line 9"/>
        <xdr:cNvSpPr>
          <a:spLocks/>
        </xdr:cNvSpPr>
      </xdr:nvSpPr>
      <xdr:spPr>
        <a:xfrm>
          <a:off x="87439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37" sheet="คีย์ข้อมูล"/>
  </cacheSource>
  <cacheFields count="18">
    <cacheField name="ที่">
      <sharedItems containsMixedTypes="1" containsNumber="1" containsInteger="1"/>
    </cacheField>
    <cacheField name="ตำแหน่ง">
      <sharedItems containsString="0" containsBlank="1" containsMixedTypes="0" containsNumber="1" containsInteger="1" count="4">
        <n v="3"/>
        <n v="4"/>
        <m/>
        <n v="34"/>
      </sharedItems>
    </cacheField>
    <cacheField name="ภายใน">
      <sharedItems containsBlank="1" containsMixedTypes="0" count="12">
        <s v="เภสัชศาสตร์"/>
        <s v="วิทยาศาสตร์การแพทย์"/>
        <s v="ไม่ระบุ"/>
        <s v="มนุษยศาสตร์"/>
        <m/>
        <s v="วิศวกรรมศาสตร์"/>
        <s v="สาธารณสุขศาสตร์"/>
        <s v="วิทยาศาสตร์"/>
        <s v="สถาปัตยกรรมศาสตร์"/>
        <s v="บัณฑิตวิทยาลัย"/>
        <s v="วิทยาการจัดการฯ"/>
        <s v="เกษตรฯ"/>
      </sharedItems>
    </cacheField>
    <cacheField name="ภายนอก">
      <sharedItems containsBlank="1" containsMixedTypes="0" count="9">
        <m/>
        <s v="มหาวิทยาลัยพะเยา"/>
        <s v="ม.เกษตรศาสตร์ บางเขน"/>
        <s v="ม.เทคโนโลยีพระจอมเกล้าพระนครเหนือ"/>
        <s v="ม.กรุงเทพฯ"/>
        <s v="ม.ราชภัฏเชียงใหม่"/>
        <s v="ม.ราชภัฏอุดรธานี"/>
        <s v="ม.มหาจุฬาลงกรณราชวิทยาลัย นว."/>
        <s v="ม.เทคโนโลยีราชมงคลสุวรรณภูมิ"/>
      </sharedItems>
    </cacheField>
    <cacheField name="1.1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1.2">
      <sharedItems containsString="0" containsBlank="1" containsMixedTypes="0" containsNumber="1" containsInteger="1" count="5">
        <n v="4"/>
        <n v="5"/>
        <n v="2"/>
        <n v="3"/>
        <m/>
      </sharedItems>
    </cacheField>
    <cacheField name="2.1">
      <sharedItems containsString="0" containsBlank="1" containsMixedTypes="0" containsNumber="1" containsInteger="1" count="5">
        <n v="4"/>
        <n v="5"/>
        <n v="2"/>
        <n v="3"/>
        <m/>
      </sharedItems>
    </cacheField>
    <cacheField name="2.2">
      <sharedItems containsString="0" containsBlank="1" containsMixedTypes="0" containsNumber="1" containsInteger="1" count="5">
        <n v="4"/>
        <n v="5"/>
        <n v="3"/>
        <n v="2"/>
        <m/>
      </sharedItems>
    </cacheField>
    <cacheField name="3.1">
      <sharedItems containsString="0" containsBlank="1" containsMixedTypes="0" containsNumber="1" containsInteger="1" count="4">
        <n v="4"/>
        <n v="5"/>
        <n v="3"/>
        <m/>
      </sharedItems>
    </cacheField>
    <cacheField name="3.2">
      <sharedItems containsString="0" containsBlank="1" containsMixedTypes="0" containsNumber="1" containsInteger="1" count="4">
        <n v="4"/>
        <n v="3"/>
        <n v="5"/>
        <m/>
      </sharedItems>
    </cacheField>
    <cacheField name="4.1">
      <sharedItems containsString="0" containsBlank="1" containsMixedTypes="0" containsNumber="1" containsInteger="1" count="5">
        <n v="4"/>
        <n v="5"/>
        <n v="3"/>
        <n v="2"/>
        <m/>
      </sharedItems>
    </cacheField>
    <cacheField name="4.2">
      <sharedItems containsString="0" containsBlank="1" containsMixedTypes="0" containsNumber="1" containsInteger="1" count="5">
        <n v="4"/>
        <n v="5"/>
        <n v="3"/>
        <n v="2"/>
        <m/>
      </sharedItems>
    </cacheField>
    <cacheField name="4.3">
      <sharedItems containsString="0" containsBlank="1" containsMixedTypes="0" containsNumber="1" containsInteger="1" count="4">
        <n v="4"/>
        <n v="5"/>
        <n v="3"/>
        <m/>
      </sharedItems>
    </cacheField>
    <cacheField name="4.4">
      <sharedItems containsString="0" containsBlank="1" containsMixedTypes="0" containsNumber="1" containsInteger="1" count="5">
        <n v="4"/>
        <n v="5"/>
        <n v="2"/>
        <n v="3"/>
        <m/>
      </sharedItems>
    </cacheField>
    <cacheField name="4.5">
      <sharedItems containsString="0" containsBlank="1" containsMixedTypes="0" containsNumber="1" containsInteger="1" count="4">
        <n v="4"/>
        <n v="5"/>
        <n v="3"/>
        <m/>
      </sharedItems>
    </cacheField>
    <cacheField name="4.6">
      <sharedItems containsString="0" containsBlank="1" containsMixedTypes="0" containsNumber="1" containsInteger="1" count="4">
        <n v="4"/>
        <n v="5"/>
        <n v="3"/>
        <m/>
      </sharedItems>
    </cacheField>
    <cacheField name="4.7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4.8">
      <sharedItems containsString="0" containsBlank="1" containsMixedTypes="0" containsNumber="1" containsInteger="1" count="5">
        <n v="4"/>
        <n v="3"/>
        <n v="5"/>
        <n v="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18">
    <pivotField compact="0" outline="0" subtotalTop="0" showAll="0"/>
    <pivotField compact="0" outline="0" subtotalTop="0" showAll="0"/>
    <pivotField axis="axisRow" dataField="1" compact="0" outline="0" subtotalTop="0" showAll="0">
      <items count="13">
        <item x="11"/>
        <item x="9"/>
        <item x="0"/>
        <item x="3"/>
        <item x="2"/>
        <item x="10"/>
        <item x="7"/>
        <item x="1"/>
        <item x="5"/>
        <item x="8"/>
        <item x="6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ภายใน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1">
      <selection activeCell="E10" sqref="E10"/>
    </sheetView>
  </sheetViews>
  <sheetFormatPr defaultColWidth="9.140625" defaultRowHeight="21.75"/>
  <cols>
    <col min="1" max="1" width="18.421875" style="0" bestFit="1" customWidth="1"/>
    <col min="2" max="2" width="4.8515625" style="0" customWidth="1"/>
    <col min="3" max="10" width="31.28125" style="0" bestFit="1" customWidth="1"/>
    <col min="11" max="11" width="10.421875" style="0" bestFit="1" customWidth="1"/>
  </cols>
  <sheetData>
    <row r="3" spans="1:2" ht="21.75">
      <c r="A3" s="111" t="s">
        <v>64</v>
      </c>
      <c r="B3" s="112"/>
    </row>
    <row r="4" spans="1:2" ht="21.75">
      <c r="A4" s="111" t="s">
        <v>33</v>
      </c>
      <c r="B4" s="112" t="s">
        <v>27</v>
      </c>
    </row>
    <row r="5" spans="1:2" ht="21.75">
      <c r="A5" s="110" t="s">
        <v>55</v>
      </c>
      <c r="B5" s="115">
        <v>2</v>
      </c>
    </row>
    <row r="6" spans="1:2" ht="21.75">
      <c r="A6" s="116" t="s">
        <v>48</v>
      </c>
      <c r="B6" s="117">
        <v>1</v>
      </c>
    </row>
    <row r="7" spans="1:2" ht="21.75">
      <c r="A7" s="116" t="s">
        <v>35</v>
      </c>
      <c r="B7" s="117">
        <v>2</v>
      </c>
    </row>
    <row r="8" spans="1:2" ht="21.75">
      <c r="A8" s="116" t="s">
        <v>37</v>
      </c>
      <c r="B8" s="117">
        <v>1</v>
      </c>
    </row>
    <row r="9" spans="1:2" ht="21.75">
      <c r="A9" s="116" t="s">
        <v>30</v>
      </c>
      <c r="B9" s="117">
        <v>2</v>
      </c>
    </row>
    <row r="10" spans="1:2" ht="21.75">
      <c r="A10" s="116" t="s">
        <v>49</v>
      </c>
      <c r="B10" s="117">
        <v>2</v>
      </c>
    </row>
    <row r="11" spans="1:2" ht="21.75">
      <c r="A11" s="116" t="s">
        <v>42</v>
      </c>
      <c r="B11" s="117">
        <v>1</v>
      </c>
    </row>
    <row r="12" spans="1:2" ht="21.75">
      <c r="A12" s="116" t="s">
        <v>36</v>
      </c>
      <c r="B12" s="117">
        <v>2</v>
      </c>
    </row>
    <row r="13" spans="1:2" ht="21.75">
      <c r="A13" s="116" t="s">
        <v>39</v>
      </c>
      <c r="B13" s="117">
        <v>8</v>
      </c>
    </row>
    <row r="14" spans="1:2" ht="21.75">
      <c r="A14" s="116" t="s">
        <v>43</v>
      </c>
      <c r="B14" s="117">
        <v>2</v>
      </c>
    </row>
    <row r="15" spans="1:2" ht="21.75">
      <c r="A15" s="116" t="s">
        <v>40</v>
      </c>
      <c r="B15" s="117">
        <v>1</v>
      </c>
    </row>
    <row r="16" spans="1:2" ht="21.75">
      <c r="A16" s="116" t="s">
        <v>28</v>
      </c>
      <c r="B16" s="117"/>
    </row>
    <row r="17" spans="1:2" ht="21.75">
      <c r="A17" s="113" t="s">
        <v>29</v>
      </c>
      <c r="B17" s="114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B46" sqref="B46:D46"/>
    </sheetView>
  </sheetViews>
  <sheetFormatPr defaultColWidth="9.140625" defaultRowHeight="21.75"/>
  <cols>
    <col min="1" max="1" width="5.00390625" style="5" customWidth="1"/>
    <col min="2" max="2" width="7.140625" style="10" customWidth="1"/>
    <col min="3" max="3" width="18.8515625" style="10" bestFit="1" customWidth="1"/>
    <col min="4" max="4" width="32.8515625" style="10" bestFit="1" customWidth="1"/>
    <col min="5" max="5" width="4.57421875" style="12" bestFit="1" customWidth="1"/>
    <col min="6" max="6" width="6.57421875" style="12" bestFit="1" customWidth="1"/>
    <col min="7" max="10" width="4.57421875" style="12" bestFit="1" customWidth="1"/>
    <col min="11" max="13" width="5.00390625" style="12" bestFit="1" customWidth="1"/>
    <col min="14" max="18" width="4.57421875" style="5" customWidth="1"/>
    <col min="19" max="16384" width="9.140625" style="5" customWidth="1"/>
  </cols>
  <sheetData>
    <row r="1" spans="1:18" s="3" customFormat="1" ht="23.25">
      <c r="A1" s="1" t="s">
        <v>0</v>
      </c>
      <c r="B1" s="15" t="s">
        <v>32</v>
      </c>
      <c r="C1" s="47" t="s">
        <v>33</v>
      </c>
      <c r="D1" s="47" t="s">
        <v>34</v>
      </c>
      <c r="E1" s="2">
        <v>1.1</v>
      </c>
      <c r="F1" s="2">
        <v>1.2</v>
      </c>
      <c r="G1" s="127">
        <v>2.1</v>
      </c>
      <c r="H1" s="127">
        <v>2.2</v>
      </c>
      <c r="I1" s="128">
        <v>3.1</v>
      </c>
      <c r="J1" s="128">
        <v>3.2</v>
      </c>
      <c r="K1" s="19">
        <v>4.1</v>
      </c>
      <c r="L1" s="19">
        <v>4.2</v>
      </c>
      <c r="M1" s="19">
        <v>4.3</v>
      </c>
      <c r="N1" s="29">
        <v>4.4</v>
      </c>
      <c r="O1" s="29">
        <v>4.5</v>
      </c>
      <c r="P1" s="29">
        <v>4.6</v>
      </c>
      <c r="Q1" s="29">
        <v>4.7</v>
      </c>
      <c r="R1" s="29">
        <v>4.8</v>
      </c>
    </row>
    <row r="2" spans="1:18" ht="23.25">
      <c r="A2" s="4">
        <v>1</v>
      </c>
      <c r="B2" s="24">
        <v>3</v>
      </c>
      <c r="C2" s="26" t="s">
        <v>35</v>
      </c>
      <c r="D2" s="26"/>
      <c r="E2" s="17">
        <v>3</v>
      </c>
      <c r="F2" s="17">
        <v>4</v>
      </c>
      <c r="G2" s="17">
        <v>4</v>
      </c>
      <c r="H2" s="17">
        <v>4</v>
      </c>
      <c r="I2" s="17">
        <v>4</v>
      </c>
      <c r="J2" s="17">
        <v>4</v>
      </c>
      <c r="K2" s="30">
        <v>4</v>
      </c>
      <c r="L2" s="32">
        <v>4</v>
      </c>
      <c r="M2" s="22">
        <v>4</v>
      </c>
      <c r="N2" s="34">
        <v>4</v>
      </c>
      <c r="O2" s="22">
        <v>4</v>
      </c>
      <c r="P2" s="22">
        <v>4</v>
      </c>
      <c r="Q2" s="22">
        <v>3</v>
      </c>
      <c r="R2" s="22">
        <v>4</v>
      </c>
    </row>
    <row r="3" spans="1:18" ht="23.25">
      <c r="A3" s="4">
        <v>2</v>
      </c>
      <c r="B3" s="25">
        <v>4</v>
      </c>
      <c r="C3" s="26" t="s">
        <v>36</v>
      </c>
      <c r="D3" s="26"/>
      <c r="E3" s="6">
        <v>3</v>
      </c>
      <c r="F3" s="6">
        <v>4</v>
      </c>
      <c r="G3" s="6">
        <v>4</v>
      </c>
      <c r="H3" s="6">
        <v>4</v>
      </c>
      <c r="I3" s="6">
        <v>4</v>
      </c>
      <c r="J3" s="6">
        <v>3</v>
      </c>
      <c r="K3" s="31">
        <v>4</v>
      </c>
      <c r="L3" s="18">
        <v>5</v>
      </c>
      <c r="M3" s="23">
        <v>4</v>
      </c>
      <c r="N3" s="35">
        <v>5</v>
      </c>
      <c r="O3" s="23">
        <v>5</v>
      </c>
      <c r="P3" s="23">
        <v>4</v>
      </c>
      <c r="Q3" s="23">
        <v>4</v>
      </c>
      <c r="R3" s="23">
        <v>3</v>
      </c>
    </row>
    <row r="4" spans="1:18" ht="23.25">
      <c r="A4" s="4">
        <v>3</v>
      </c>
      <c r="B4" s="25">
        <v>3</v>
      </c>
      <c r="C4" s="26" t="s">
        <v>30</v>
      </c>
      <c r="D4" s="26"/>
      <c r="E4" s="6">
        <v>4</v>
      </c>
      <c r="F4" s="6">
        <v>4</v>
      </c>
      <c r="G4" s="6">
        <v>4</v>
      </c>
      <c r="H4" s="6">
        <v>4</v>
      </c>
      <c r="I4" s="6">
        <v>4</v>
      </c>
      <c r="J4" s="6">
        <v>4</v>
      </c>
      <c r="K4" s="31">
        <v>4</v>
      </c>
      <c r="L4" s="18">
        <v>4</v>
      </c>
      <c r="M4" s="23">
        <v>4</v>
      </c>
      <c r="N4" s="35">
        <v>4</v>
      </c>
      <c r="O4" s="23">
        <v>4</v>
      </c>
      <c r="P4" s="23">
        <v>4</v>
      </c>
      <c r="Q4" s="23">
        <v>4</v>
      </c>
      <c r="R4" s="23">
        <v>4</v>
      </c>
    </row>
    <row r="5" spans="1:18" ht="23.25">
      <c r="A5" s="4">
        <v>4</v>
      </c>
      <c r="B5" s="25">
        <v>3</v>
      </c>
      <c r="C5" s="26" t="s">
        <v>36</v>
      </c>
      <c r="D5" s="26"/>
      <c r="E5" s="6">
        <v>4</v>
      </c>
      <c r="F5" s="6">
        <v>5</v>
      </c>
      <c r="G5" s="6">
        <v>4</v>
      </c>
      <c r="H5" s="6">
        <v>5</v>
      </c>
      <c r="I5" s="6">
        <v>5</v>
      </c>
      <c r="J5" s="6">
        <v>4</v>
      </c>
      <c r="K5" s="31">
        <v>5</v>
      </c>
      <c r="L5" s="18">
        <v>4</v>
      </c>
      <c r="M5" s="23">
        <v>4</v>
      </c>
      <c r="N5" s="35">
        <v>4</v>
      </c>
      <c r="O5" s="23">
        <v>4</v>
      </c>
      <c r="P5" s="23">
        <v>4</v>
      </c>
      <c r="Q5" s="23">
        <v>4</v>
      </c>
      <c r="R5" s="23">
        <v>4</v>
      </c>
    </row>
    <row r="6" spans="1:18" ht="23.25">
      <c r="A6" s="4">
        <v>5</v>
      </c>
      <c r="B6" s="25">
        <v>4</v>
      </c>
      <c r="C6" s="26" t="s">
        <v>37</v>
      </c>
      <c r="D6" s="26"/>
      <c r="E6" s="6">
        <v>3</v>
      </c>
      <c r="F6" s="6">
        <v>4</v>
      </c>
      <c r="G6" s="6">
        <v>4</v>
      </c>
      <c r="H6" s="6">
        <v>5</v>
      </c>
      <c r="I6" s="6">
        <v>5</v>
      </c>
      <c r="J6" s="6">
        <v>5</v>
      </c>
      <c r="K6" s="31">
        <v>5</v>
      </c>
      <c r="L6" s="18">
        <v>5</v>
      </c>
      <c r="M6" s="23">
        <v>4</v>
      </c>
      <c r="N6" s="35">
        <v>4</v>
      </c>
      <c r="O6" s="23">
        <v>5</v>
      </c>
      <c r="P6" s="23">
        <v>4</v>
      </c>
      <c r="Q6" s="23">
        <v>3</v>
      </c>
      <c r="R6" s="23">
        <v>4</v>
      </c>
    </row>
    <row r="7" spans="1:18" ht="23.25">
      <c r="A7" s="4">
        <v>6</v>
      </c>
      <c r="B7" s="25">
        <v>4</v>
      </c>
      <c r="C7" s="26"/>
      <c r="D7" s="26" t="s">
        <v>38</v>
      </c>
      <c r="E7" s="6">
        <v>4</v>
      </c>
      <c r="F7" s="6">
        <v>4</v>
      </c>
      <c r="G7" s="6">
        <v>4</v>
      </c>
      <c r="H7" s="6">
        <v>4</v>
      </c>
      <c r="I7" s="6">
        <v>5</v>
      </c>
      <c r="J7" s="6">
        <v>5</v>
      </c>
      <c r="K7" s="31">
        <v>4</v>
      </c>
      <c r="L7" s="18">
        <v>4</v>
      </c>
      <c r="M7" s="23">
        <v>4</v>
      </c>
      <c r="N7" s="35">
        <v>5</v>
      </c>
      <c r="O7" s="23">
        <v>4</v>
      </c>
      <c r="P7" s="23">
        <v>4</v>
      </c>
      <c r="Q7" s="23">
        <v>4</v>
      </c>
      <c r="R7" s="23">
        <v>4</v>
      </c>
    </row>
    <row r="8" spans="1:18" ht="23.25">
      <c r="A8" s="4">
        <v>7</v>
      </c>
      <c r="B8" s="25">
        <v>4</v>
      </c>
      <c r="C8" s="26" t="s">
        <v>39</v>
      </c>
      <c r="D8" s="26"/>
      <c r="E8" s="6">
        <v>5</v>
      </c>
      <c r="F8" s="6">
        <v>5</v>
      </c>
      <c r="G8" s="6">
        <v>5</v>
      </c>
      <c r="H8" s="6">
        <v>5</v>
      </c>
      <c r="I8" s="6">
        <v>4</v>
      </c>
      <c r="J8" s="6">
        <v>4</v>
      </c>
      <c r="K8" s="31">
        <v>4</v>
      </c>
      <c r="L8" s="18">
        <v>4</v>
      </c>
      <c r="M8" s="23">
        <v>5</v>
      </c>
      <c r="N8" s="35">
        <v>4</v>
      </c>
      <c r="O8" s="23">
        <v>5</v>
      </c>
      <c r="P8" s="23">
        <v>5</v>
      </c>
      <c r="Q8" s="23">
        <v>4</v>
      </c>
      <c r="R8" s="23">
        <v>4</v>
      </c>
    </row>
    <row r="9" spans="1:18" ht="23.25">
      <c r="A9" s="4">
        <v>8</v>
      </c>
      <c r="B9" s="25">
        <v>4</v>
      </c>
      <c r="C9" s="26" t="s">
        <v>40</v>
      </c>
      <c r="D9" s="26"/>
      <c r="E9" s="6">
        <v>3</v>
      </c>
      <c r="F9" s="6">
        <v>2</v>
      </c>
      <c r="G9" s="6">
        <v>2</v>
      </c>
      <c r="H9" s="6">
        <v>3</v>
      </c>
      <c r="I9" s="6">
        <v>3</v>
      </c>
      <c r="J9" s="6">
        <v>3</v>
      </c>
      <c r="K9" s="31">
        <v>3</v>
      </c>
      <c r="L9" s="18">
        <v>4</v>
      </c>
      <c r="M9" s="23">
        <v>3</v>
      </c>
      <c r="N9" s="35">
        <v>4</v>
      </c>
      <c r="O9" s="23">
        <v>3</v>
      </c>
      <c r="P9" s="23">
        <v>3</v>
      </c>
      <c r="Q9" s="23">
        <v>3</v>
      </c>
      <c r="R9" s="23">
        <v>3</v>
      </c>
    </row>
    <row r="10" spans="1:18" ht="23.25">
      <c r="A10" s="4">
        <v>9</v>
      </c>
      <c r="B10" s="25">
        <v>3</v>
      </c>
      <c r="C10" s="26" t="s">
        <v>42</v>
      </c>
      <c r="D10" s="26"/>
      <c r="E10" s="6">
        <v>3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31">
        <v>4</v>
      </c>
      <c r="L10" s="18">
        <v>4</v>
      </c>
      <c r="M10" s="23">
        <v>3</v>
      </c>
      <c r="N10" s="35">
        <v>4</v>
      </c>
      <c r="O10" s="23">
        <v>4</v>
      </c>
      <c r="P10" s="23">
        <v>4</v>
      </c>
      <c r="Q10" s="23">
        <v>3</v>
      </c>
      <c r="R10" s="23">
        <v>4</v>
      </c>
    </row>
    <row r="11" spans="1:18" ht="23.25">
      <c r="A11" s="4">
        <v>10</v>
      </c>
      <c r="B11" s="25">
        <v>4</v>
      </c>
      <c r="C11" s="26" t="s">
        <v>39</v>
      </c>
      <c r="D11" s="26"/>
      <c r="E11" s="6">
        <v>5</v>
      </c>
      <c r="F11" s="6">
        <v>4</v>
      </c>
      <c r="G11" s="6">
        <v>4</v>
      </c>
      <c r="H11" s="6">
        <v>5</v>
      </c>
      <c r="I11" s="6">
        <v>5</v>
      </c>
      <c r="J11" s="6">
        <v>5</v>
      </c>
      <c r="K11" s="31">
        <v>5</v>
      </c>
      <c r="L11" s="18">
        <v>5</v>
      </c>
      <c r="M11" s="23">
        <v>4</v>
      </c>
      <c r="N11" s="35">
        <v>5</v>
      </c>
      <c r="O11" s="23">
        <v>5</v>
      </c>
      <c r="P11" s="23">
        <v>5</v>
      </c>
      <c r="Q11" s="23">
        <v>5</v>
      </c>
      <c r="R11" s="23">
        <v>5</v>
      </c>
    </row>
    <row r="12" spans="1:18" ht="23.25">
      <c r="A12" s="4">
        <v>11</v>
      </c>
      <c r="B12" s="25">
        <v>4</v>
      </c>
      <c r="C12" s="26" t="s">
        <v>39</v>
      </c>
      <c r="D12" s="26"/>
      <c r="E12" s="6">
        <v>2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31">
        <v>3</v>
      </c>
      <c r="L12" s="18">
        <v>3</v>
      </c>
      <c r="M12" s="23">
        <v>3</v>
      </c>
      <c r="N12" s="35">
        <v>2</v>
      </c>
      <c r="O12" s="23">
        <v>3</v>
      </c>
      <c r="P12" s="23">
        <v>4</v>
      </c>
      <c r="Q12" s="23">
        <v>3</v>
      </c>
      <c r="R12" s="23">
        <v>2</v>
      </c>
    </row>
    <row r="13" spans="1:18" ht="23.25">
      <c r="A13" s="4">
        <v>12</v>
      </c>
      <c r="B13" s="25">
        <v>4</v>
      </c>
      <c r="C13" s="26" t="s">
        <v>39</v>
      </c>
      <c r="D13" s="26"/>
      <c r="E13" s="6">
        <v>3</v>
      </c>
      <c r="F13" s="6">
        <v>4</v>
      </c>
      <c r="G13" s="6">
        <v>4</v>
      </c>
      <c r="H13" s="6">
        <v>4</v>
      </c>
      <c r="I13" s="6">
        <v>4</v>
      </c>
      <c r="J13" s="6">
        <v>4</v>
      </c>
      <c r="K13" s="31">
        <v>4</v>
      </c>
      <c r="L13" s="18">
        <v>4</v>
      </c>
      <c r="M13" s="23">
        <v>4</v>
      </c>
      <c r="N13" s="35">
        <v>2</v>
      </c>
      <c r="O13" s="23">
        <v>4</v>
      </c>
      <c r="P13" s="23">
        <v>4</v>
      </c>
      <c r="Q13" s="23">
        <v>2</v>
      </c>
      <c r="R13" s="23">
        <v>4</v>
      </c>
    </row>
    <row r="14" spans="1:18" ht="23.25">
      <c r="A14" s="4">
        <v>13</v>
      </c>
      <c r="B14" s="25">
        <v>4</v>
      </c>
      <c r="C14" s="26" t="s">
        <v>39</v>
      </c>
      <c r="D14" s="26"/>
      <c r="E14" s="6">
        <v>2</v>
      </c>
      <c r="F14" s="6">
        <v>4</v>
      </c>
      <c r="G14" s="6">
        <v>3</v>
      </c>
      <c r="H14" s="6">
        <v>5</v>
      </c>
      <c r="I14" s="6">
        <v>5</v>
      </c>
      <c r="J14" s="6">
        <v>5</v>
      </c>
      <c r="K14" s="31">
        <v>5</v>
      </c>
      <c r="L14" s="18">
        <v>5</v>
      </c>
      <c r="M14" s="23">
        <v>5</v>
      </c>
      <c r="N14" s="35">
        <v>4</v>
      </c>
      <c r="O14" s="23">
        <v>4</v>
      </c>
      <c r="P14" s="23">
        <v>5</v>
      </c>
      <c r="Q14" s="23">
        <v>4</v>
      </c>
      <c r="R14" s="23">
        <v>4</v>
      </c>
    </row>
    <row r="15" spans="1:18" ht="23.25">
      <c r="A15" s="4">
        <v>14</v>
      </c>
      <c r="B15" s="25">
        <v>4</v>
      </c>
      <c r="C15" s="26" t="s">
        <v>39</v>
      </c>
      <c r="D15" s="26"/>
      <c r="E15" s="6">
        <v>2</v>
      </c>
      <c r="F15" s="6">
        <v>4</v>
      </c>
      <c r="G15" s="6">
        <v>3</v>
      </c>
      <c r="H15" s="6">
        <v>5</v>
      </c>
      <c r="I15" s="6">
        <v>5</v>
      </c>
      <c r="J15" s="6">
        <v>5</v>
      </c>
      <c r="K15" s="31">
        <v>5</v>
      </c>
      <c r="L15" s="18">
        <v>5</v>
      </c>
      <c r="M15" s="23">
        <v>4</v>
      </c>
      <c r="N15" s="35">
        <v>4</v>
      </c>
      <c r="O15" s="23">
        <v>4</v>
      </c>
      <c r="P15" s="23">
        <v>4</v>
      </c>
      <c r="Q15" s="23">
        <v>4</v>
      </c>
      <c r="R15" s="23">
        <v>4</v>
      </c>
    </row>
    <row r="16" spans="1:18" ht="23.25">
      <c r="A16" s="4">
        <v>15</v>
      </c>
      <c r="B16" s="25">
        <v>4</v>
      </c>
      <c r="C16" s="26" t="s">
        <v>39</v>
      </c>
      <c r="D16" s="26"/>
      <c r="E16" s="6">
        <v>2</v>
      </c>
      <c r="F16" s="6">
        <v>3</v>
      </c>
      <c r="G16" s="6">
        <v>4</v>
      </c>
      <c r="H16" s="6">
        <v>4</v>
      </c>
      <c r="I16" s="6">
        <v>4</v>
      </c>
      <c r="J16" s="6">
        <v>4</v>
      </c>
      <c r="K16" s="31">
        <v>5</v>
      </c>
      <c r="L16" s="18">
        <v>5</v>
      </c>
      <c r="M16" s="23">
        <v>5</v>
      </c>
      <c r="N16" s="35">
        <v>4</v>
      </c>
      <c r="O16" s="23">
        <v>4</v>
      </c>
      <c r="P16" s="23">
        <v>4</v>
      </c>
      <c r="Q16" s="23">
        <v>2</v>
      </c>
      <c r="R16" s="23">
        <v>2</v>
      </c>
    </row>
    <row r="17" spans="1:18" ht="23.25">
      <c r="A17" s="4">
        <v>16</v>
      </c>
      <c r="B17" s="25">
        <v>4</v>
      </c>
      <c r="C17" s="26" t="s">
        <v>43</v>
      </c>
      <c r="D17" s="26"/>
      <c r="E17" s="6">
        <v>5</v>
      </c>
      <c r="F17" s="6">
        <v>5</v>
      </c>
      <c r="G17" s="6">
        <v>5</v>
      </c>
      <c r="H17" s="6">
        <v>4</v>
      </c>
      <c r="I17" s="6">
        <v>5</v>
      </c>
      <c r="J17" s="6">
        <v>5</v>
      </c>
      <c r="K17" s="31">
        <v>4</v>
      </c>
      <c r="L17" s="18">
        <v>5</v>
      </c>
      <c r="M17" s="23">
        <v>5</v>
      </c>
      <c r="N17" s="35">
        <v>5</v>
      </c>
      <c r="O17" s="23">
        <v>5</v>
      </c>
      <c r="P17" s="23">
        <v>4</v>
      </c>
      <c r="Q17" s="23">
        <v>5</v>
      </c>
      <c r="R17" s="23">
        <v>5</v>
      </c>
    </row>
    <row r="18" spans="1:18" ht="23.25">
      <c r="A18" s="4">
        <v>17</v>
      </c>
      <c r="B18" s="25">
        <v>4</v>
      </c>
      <c r="C18" s="26" t="s">
        <v>39</v>
      </c>
      <c r="D18" s="26"/>
      <c r="E18" s="6">
        <v>3</v>
      </c>
      <c r="F18" s="6">
        <v>3</v>
      </c>
      <c r="G18" s="6">
        <v>3</v>
      </c>
      <c r="H18" s="6">
        <v>2</v>
      </c>
      <c r="I18" s="6">
        <v>3</v>
      </c>
      <c r="J18" s="6">
        <v>3</v>
      </c>
      <c r="K18" s="31">
        <v>2</v>
      </c>
      <c r="L18" s="18">
        <v>2</v>
      </c>
      <c r="M18" s="23">
        <v>3</v>
      </c>
      <c r="N18" s="35">
        <v>3</v>
      </c>
      <c r="O18" s="23">
        <v>3</v>
      </c>
      <c r="P18" s="23">
        <v>3</v>
      </c>
      <c r="Q18" s="23">
        <v>2</v>
      </c>
      <c r="R18" s="23">
        <v>2</v>
      </c>
    </row>
    <row r="19" spans="1:18" ht="23.25">
      <c r="A19" s="4">
        <v>18</v>
      </c>
      <c r="B19" s="25">
        <v>4</v>
      </c>
      <c r="C19" s="26"/>
      <c r="D19" s="26" t="s">
        <v>44</v>
      </c>
      <c r="E19" s="6">
        <v>5</v>
      </c>
      <c r="F19" s="6">
        <v>4</v>
      </c>
      <c r="G19" s="6">
        <v>4</v>
      </c>
      <c r="H19" s="6">
        <v>4</v>
      </c>
      <c r="I19" s="6">
        <v>4</v>
      </c>
      <c r="J19" s="6">
        <v>4</v>
      </c>
      <c r="K19" s="31">
        <v>3</v>
      </c>
      <c r="L19" s="18">
        <v>4</v>
      </c>
      <c r="M19" s="23">
        <v>3</v>
      </c>
      <c r="N19" s="35">
        <v>4</v>
      </c>
      <c r="O19" s="23">
        <v>4</v>
      </c>
      <c r="P19" s="23">
        <v>4</v>
      </c>
      <c r="Q19" s="23">
        <v>3</v>
      </c>
      <c r="R19" s="23">
        <v>5</v>
      </c>
    </row>
    <row r="20" spans="1:18" ht="23.25">
      <c r="A20" s="4">
        <v>19</v>
      </c>
      <c r="B20" s="25">
        <v>4</v>
      </c>
      <c r="C20" s="26"/>
      <c r="D20" s="26" t="s">
        <v>45</v>
      </c>
      <c r="E20" s="6">
        <v>3</v>
      </c>
      <c r="F20" s="6">
        <v>4</v>
      </c>
      <c r="G20" s="6">
        <v>4</v>
      </c>
      <c r="H20" s="6">
        <v>5</v>
      </c>
      <c r="I20" s="6">
        <v>5</v>
      </c>
      <c r="J20" s="6">
        <v>5</v>
      </c>
      <c r="K20" s="31">
        <v>3</v>
      </c>
      <c r="L20" s="18">
        <v>4</v>
      </c>
      <c r="M20" s="23">
        <v>4</v>
      </c>
      <c r="N20" s="35">
        <v>5</v>
      </c>
      <c r="O20" s="23">
        <v>5</v>
      </c>
      <c r="P20" s="23">
        <v>5</v>
      </c>
      <c r="Q20" s="23">
        <v>5</v>
      </c>
      <c r="R20" s="23">
        <v>5</v>
      </c>
    </row>
    <row r="21" spans="1:18" ht="23.25">
      <c r="A21" s="4">
        <v>20</v>
      </c>
      <c r="B21" s="25">
        <v>4</v>
      </c>
      <c r="C21" s="26"/>
      <c r="D21" s="26" t="s">
        <v>47</v>
      </c>
      <c r="E21" s="6">
        <v>4</v>
      </c>
      <c r="F21" s="6">
        <v>4</v>
      </c>
      <c r="G21" s="6">
        <v>4</v>
      </c>
      <c r="H21" s="6">
        <v>5</v>
      </c>
      <c r="I21" s="6">
        <v>5</v>
      </c>
      <c r="J21" s="6">
        <v>5</v>
      </c>
      <c r="K21" s="31">
        <v>5</v>
      </c>
      <c r="L21" s="18">
        <v>5</v>
      </c>
      <c r="M21" s="23">
        <v>5</v>
      </c>
      <c r="N21" s="35">
        <v>5</v>
      </c>
      <c r="O21" s="23">
        <v>5</v>
      </c>
      <c r="P21" s="23">
        <v>5</v>
      </c>
      <c r="Q21" s="23">
        <v>5</v>
      </c>
      <c r="R21" s="23">
        <v>5</v>
      </c>
    </row>
    <row r="22" spans="1:18" ht="23.25">
      <c r="A22" s="4">
        <v>21</v>
      </c>
      <c r="B22" s="25">
        <v>4</v>
      </c>
      <c r="C22" s="26"/>
      <c r="D22" s="26" t="s">
        <v>47</v>
      </c>
      <c r="E22" s="6">
        <v>4</v>
      </c>
      <c r="F22" s="6">
        <v>4</v>
      </c>
      <c r="G22" s="6">
        <v>4</v>
      </c>
      <c r="H22" s="6">
        <v>5</v>
      </c>
      <c r="I22" s="6">
        <v>4</v>
      </c>
      <c r="J22" s="6">
        <v>4</v>
      </c>
      <c r="K22" s="31">
        <v>4</v>
      </c>
      <c r="L22" s="18">
        <v>5</v>
      </c>
      <c r="M22" s="23">
        <v>5</v>
      </c>
      <c r="N22" s="35">
        <v>4</v>
      </c>
      <c r="O22" s="23">
        <v>5</v>
      </c>
      <c r="P22" s="23">
        <v>5</v>
      </c>
      <c r="Q22" s="23">
        <v>5</v>
      </c>
      <c r="R22" s="23">
        <v>5</v>
      </c>
    </row>
    <row r="23" spans="1:18" ht="23.25">
      <c r="A23" s="4">
        <v>22</v>
      </c>
      <c r="B23" s="25">
        <v>3</v>
      </c>
      <c r="C23" s="26" t="s">
        <v>48</v>
      </c>
      <c r="D23" s="26"/>
      <c r="E23" s="6">
        <v>4</v>
      </c>
      <c r="F23" s="6">
        <v>4</v>
      </c>
      <c r="G23" s="6">
        <v>4</v>
      </c>
      <c r="H23" s="6">
        <v>5</v>
      </c>
      <c r="I23" s="6">
        <v>5</v>
      </c>
      <c r="J23" s="6">
        <v>5</v>
      </c>
      <c r="K23" s="31">
        <v>4</v>
      </c>
      <c r="L23" s="18">
        <v>5</v>
      </c>
      <c r="M23" s="23">
        <v>5</v>
      </c>
      <c r="N23" s="35">
        <v>5</v>
      </c>
      <c r="O23" s="23">
        <v>5</v>
      </c>
      <c r="P23" s="23">
        <v>5</v>
      </c>
      <c r="Q23" s="23">
        <v>5</v>
      </c>
      <c r="R23" s="23">
        <v>5</v>
      </c>
    </row>
    <row r="24" spans="1:18" ht="23.25">
      <c r="A24" s="4">
        <v>23</v>
      </c>
      <c r="B24" s="25">
        <v>4</v>
      </c>
      <c r="C24" s="26" t="s">
        <v>49</v>
      </c>
      <c r="D24" s="26"/>
      <c r="E24" s="6">
        <v>5</v>
      </c>
      <c r="F24" s="6">
        <v>5</v>
      </c>
      <c r="G24" s="6">
        <v>5</v>
      </c>
      <c r="H24" s="6">
        <v>5</v>
      </c>
      <c r="I24" s="6">
        <v>5</v>
      </c>
      <c r="J24" s="6">
        <v>5</v>
      </c>
      <c r="K24" s="31">
        <v>4</v>
      </c>
      <c r="L24" s="18">
        <v>4</v>
      </c>
      <c r="M24" s="23">
        <v>4</v>
      </c>
      <c r="N24" s="35">
        <v>3</v>
      </c>
      <c r="O24" s="23">
        <v>5</v>
      </c>
      <c r="P24" s="23">
        <v>4</v>
      </c>
      <c r="Q24" s="23">
        <v>4</v>
      </c>
      <c r="R24" s="23">
        <v>5</v>
      </c>
    </row>
    <row r="25" spans="1:18" ht="23.25">
      <c r="A25" s="4">
        <v>24</v>
      </c>
      <c r="B25" s="25">
        <v>4</v>
      </c>
      <c r="C25" s="26"/>
      <c r="D25" s="26" t="s">
        <v>50</v>
      </c>
      <c r="E25" s="6">
        <v>3</v>
      </c>
      <c r="F25" s="6">
        <v>4</v>
      </c>
      <c r="G25" s="6">
        <v>4</v>
      </c>
      <c r="H25" s="6">
        <v>5</v>
      </c>
      <c r="I25" s="6">
        <v>5</v>
      </c>
      <c r="J25" s="6">
        <v>5</v>
      </c>
      <c r="K25" s="31">
        <v>5</v>
      </c>
      <c r="L25" s="18">
        <v>5</v>
      </c>
      <c r="M25" s="23">
        <v>4</v>
      </c>
      <c r="N25" s="35">
        <v>5</v>
      </c>
      <c r="O25" s="23">
        <v>5</v>
      </c>
      <c r="P25" s="23">
        <v>5</v>
      </c>
      <c r="Q25" s="23">
        <v>4</v>
      </c>
      <c r="R25" s="23">
        <v>4</v>
      </c>
    </row>
    <row r="26" spans="1:18" ht="23.25">
      <c r="A26" s="4">
        <v>25</v>
      </c>
      <c r="B26" s="25">
        <v>4</v>
      </c>
      <c r="C26" s="26"/>
      <c r="D26" s="26" t="s">
        <v>50</v>
      </c>
      <c r="E26" s="6">
        <v>3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31">
        <v>5</v>
      </c>
      <c r="L26" s="18">
        <v>4</v>
      </c>
      <c r="M26" s="23">
        <v>3</v>
      </c>
      <c r="N26" s="35">
        <v>3</v>
      </c>
      <c r="O26" s="23">
        <v>4</v>
      </c>
      <c r="P26" s="23">
        <v>4</v>
      </c>
      <c r="Q26" s="23">
        <v>3</v>
      </c>
      <c r="R26" s="23">
        <v>4</v>
      </c>
    </row>
    <row r="27" spans="1:18" ht="23.25">
      <c r="A27" s="4">
        <v>26</v>
      </c>
      <c r="B27" s="25">
        <v>3</v>
      </c>
      <c r="C27" s="26" t="s">
        <v>35</v>
      </c>
      <c r="D27" s="26"/>
      <c r="E27" s="6">
        <v>3</v>
      </c>
      <c r="F27" s="6">
        <v>4</v>
      </c>
      <c r="G27" s="6">
        <v>3</v>
      </c>
      <c r="H27" s="6">
        <v>4</v>
      </c>
      <c r="I27" s="6">
        <v>5</v>
      </c>
      <c r="J27" s="6">
        <v>5</v>
      </c>
      <c r="K27" s="31">
        <v>4</v>
      </c>
      <c r="L27" s="18">
        <v>4</v>
      </c>
      <c r="M27" s="23">
        <v>4</v>
      </c>
      <c r="N27" s="35">
        <v>5</v>
      </c>
      <c r="O27" s="23">
        <v>4</v>
      </c>
      <c r="P27" s="23">
        <v>4</v>
      </c>
      <c r="Q27" s="23">
        <v>4</v>
      </c>
      <c r="R27" s="23">
        <v>5</v>
      </c>
    </row>
    <row r="28" spans="1:18" ht="23.25">
      <c r="A28" s="4">
        <v>27</v>
      </c>
      <c r="B28" s="25">
        <v>4</v>
      </c>
      <c r="C28" s="26"/>
      <c r="D28" s="26" t="s">
        <v>52</v>
      </c>
      <c r="E28" s="6">
        <v>4</v>
      </c>
      <c r="F28" s="6">
        <v>5</v>
      </c>
      <c r="G28" s="6">
        <v>4</v>
      </c>
      <c r="H28" s="6">
        <v>5</v>
      </c>
      <c r="I28" s="6">
        <v>5</v>
      </c>
      <c r="J28" s="6">
        <v>5</v>
      </c>
      <c r="K28" s="31">
        <v>5</v>
      </c>
      <c r="L28" s="18">
        <v>5</v>
      </c>
      <c r="M28" s="23">
        <v>5</v>
      </c>
      <c r="N28" s="35">
        <v>5</v>
      </c>
      <c r="O28" s="23">
        <v>5</v>
      </c>
      <c r="P28" s="23">
        <v>4</v>
      </c>
      <c r="Q28" s="23">
        <v>4</v>
      </c>
      <c r="R28" s="23">
        <v>4</v>
      </c>
    </row>
    <row r="29" spans="1:18" ht="23.25">
      <c r="A29" s="4">
        <v>28</v>
      </c>
      <c r="B29" s="25">
        <v>4</v>
      </c>
      <c r="C29" s="26"/>
      <c r="D29" s="26" t="s">
        <v>54</v>
      </c>
      <c r="E29" s="6">
        <v>4</v>
      </c>
      <c r="F29" s="6">
        <v>5</v>
      </c>
      <c r="G29" s="6">
        <v>4</v>
      </c>
      <c r="H29" s="6">
        <v>5</v>
      </c>
      <c r="I29" s="6">
        <v>5</v>
      </c>
      <c r="J29" s="6">
        <v>5</v>
      </c>
      <c r="K29" s="31">
        <v>4</v>
      </c>
      <c r="L29" s="18">
        <v>5</v>
      </c>
      <c r="M29" s="23">
        <v>5</v>
      </c>
      <c r="N29" s="35">
        <v>4</v>
      </c>
      <c r="O29" s="23">
        <v>5</v>
      </c>
      <c r="P29" s="23">
        <v>5</v>
      </c>
      <c r="Q29" s="23">
        <v>3</v>
      </c>
      <c r="R29" s="23">
        <v>5</v>
      </c>
    </row>
    <row r="30" spans="1:18" ht="23.25">
      <c r="A30" s="4">
        <v>29</v>
      </c>
      <c r="B30" s="25">
        <v>4</v>
      </c>
      <c r="C30" s="26" t="s">
        <v>30</v>
      </c>
      <c r="D30" s="26"/>
      <c r="E30" s="6">
        <v>4</v>
      </c>
      <c r="F30" s="6">
        <v>4</v>
      </c>
      <c r="G30" s="6">
        <v>4</v>
      </c>
      <c r="H30" s="6">
        <v>4</v>
      </c>
      <c r="I30" s="6">
        <v>5</v>
      </c>
      <c r="J30" s="6">
        <v>4</v>
      </c>
      <c r="K30" s="31">
        <v>4</v>
      </c>
      <c r="L30" s="18">
        <v>4</v>
      </c>
      <c r="M30" s="23">
        <v>3</v>
      </c>
      <c r="N30" s="35">
        <v>4</v>
      </c>
      <c r="O30" s="23">
        <v>5</v>
      </c>
      <c r="P30" s="23">
        <v>3</v>
      </c>
      <c r="Q30" s="23">
        <v>4</v>
      </c>
      <c r="R30" s="23">
        <v>5</v>
      </c>
    </row>
    <row r="31" spans="1:18" ht="23.25">
      <c r="A31" s="4">
        <v>30</v>
      </c>
      <c r="B31" s="25">
        <v>3</v>
      </c>
      <c r="C31" s="26" t="s">
        <v>43</v>
      </c>
      <c r="D31" s="26"/>
      <c r="E31" s="6">
        <v>5</v>
      </c>
      <c r="F31" s="6">
        <v>4</v>
      </c>
      <c r="G31" s="6">
        <v>4</v>
      </c>
      <c r="H31" s="6">
        <v>4</v>
      </c>
      <c r="I31" s="6">
        <v>5</v>
      </c>
      <c r="J31" s="6">
        <v>5</v>
      </c>
      <c r="K31" s="31">
        <v>5</v>
      </c>
      <c r="L31" s="18">
        <v>5</v>
      </c>
      <c r="M31" s="23">
        <v>4</v>
      </c>
      <c r="N31" s="35">
        <v>4</v>
      </c>
      <c r="O31" s="23">
        <v>5</v>
      </c>
      <c r="P31" s="23">
        <v>5</v>
      </c>
      <c r="Q31" s="23">
        <v>5</v>
      </c>
      <c r="R31" s="23">
        <v>5</v>
      </c>
    </row>
    <row r="32" spans="1:18" ht="23.25">
      <c r="A32" s="4">
        <v>31</v>
      </c>
      <c r="B32" s="25">
        <v>3</v>
      </c>
      <c r="C32" s="26" t="s">
        <v>55</v>
      </c>
      <c r="D32" s="26"/>
      <c r="E32" s="6">
        <v>4</v>
      </c>
      <c r="F32" s="6">
        <v>4</v>
      </c>
      <c r="G32" s="6">
        <v>5</v>
      </c>
      <c r="H32" s="6">
        <v>4</v>
      </c>
      <c r="I32" s="6">
        <v>5</v>
      </c>
      <c r="J32" s="6">
        <v>5</v>
      </c>
      <c r="K32" s="31">
        <v>4</v>
      </c>
      <c r="L32" s="18">
        <v>4</v>
      </c>
      <c r="M32" s="23">
        <v>4</v>
      </c>
      <c r="N32" s="35">
        <v>4</v>
      </c>
      <c r="O32" s="23">
        <v>4</v>
      </c>
      <c r="P32" s="23">
        <v>4</v>
      </c>
      <c r="Q32" s="23">
        <v>4</v>
      </c>
      <c r="R32" s="23">
        <v>5</v>
      </c>
    </row>
    <row r="33" spans="1:18" ht="23.25">
      <c r="A33" s="4">
        <v>32</v>
      </c>
      <c r="B33" s="25">
        <v>3</v>
      </c>
      <c r="C33" s="26" t="s">
        <v>55</v>
      </c>
      <c r="D33" s="26"/>
      <c r="E33" s="6">
        <v>4</v>
      </c>
      <c r="F33" s="6">
        <v>4</v>
      </c>
      <c r="G33" s="6">
        <v>4</v>
      </c>
      <c r="H33" s="6">
        <v>4</v>
      </c>
      <c r="I33" s="6">
        <v>5</v>
      </c>
      <c r="J33" s="6">
        <v>5</v>
      </c>
      <c r="K33" s="31">
        <v>4</v>
      </c>
      <c r="L33" s="18">
        <v>4</v>
      </c>
      <c r="M33" s="23">
        <v>4</v>
      </c>
      <c r="N33" s="35">
        <v>4</v>
      </c>
      <c r="O33" s="23">
        <v>4</v>
      </c>
      <c r="P33" s="23">
        <v>4</v>
      </c>
      <c r="Q33" s="23">
        <v>4</v>
      </c>
      <c r="R33" s="23">
        <v>4</v>
      </c>
    </row>
    <row r="34" spans="1:18" ht="23.25">
      <c r="A34" s="4">
        <v>33</v>
      </c>
      <c r="B34" s="25">
        <v>4</v>
      </c>
      <c r="C34" s="26" t="s">
        <v>49</v>
      </c>
      <c r="D34" s="26"/>
      <c r="E34" s="6">
        <v>4</v>
      </c>
      <c r="F34" s="6">
        <v>5</v>
      </c>
      <c r="G34" s="6">
        <v>5</v>
      </c>
      <c r="H34" s="6">
        <v>5</v>
      </c>
      <c r="I34" s="6">
        <v>5</v>
      </c>
      <c r="J34" s="6">
        <v>5</v>
      </c>
      <c r="K34" s="31">
        <v>5</v>
      </c>
      <c r="L34" s="18">
        <v>4</v>
      </c>
      <c r="M34" s="23">
        <v>5</v>
      </c>
      <c r="N34" s="35">
        <v>5</v>
      </c>
      <c r="O34" s="23">
        <v>4</v>
      </c>
      <c r="P34" s="23">
        <v>5</v>
      </c>
      <c r="Q34" s="23">
        <v>4</v>
      </c>
      <c r="R34" s="23">
        <v>5</v>
      </c>
    </row>
    <row r="35" spans="1:18" ht="23.25">
      <c r="A35" s="4">
        <v>34</v>
      </c>
      <c r="B35" s="25">
        <v>3</v>
      </c>
      <c r="C35" s="26"/>
      <c r="D35" s="26" t="s">
        <v>56</v>
      </c>
      <c r="E35" s="6">
        <v>4</v>
      </c>
      <c r="F35" s="6">
        <v>5</v>
      </c>
      <c r="G35" s="6">
        <v>4</v>
      </c>
      <c r="H35" s="6">
        <v>4</v>
      </c>
      <c r="I35" s="6">
        <v>4</v>
      </c>
      <c r="J35" s="6">
        <v>3</v>
      </c>
      <c r="K35" s="31">
        <v>4</v>
      </c>
      <c r="L35" s="18">
        <v>3</v>
      </c>
      <c r="M35" s="23">
        <v>3</v>
      </c>
      <c r="N35" s="35">
        <v>5</v>
      </c>
      <c r="O35" s="23">
        <v>3</v>
      </c>
      <c r="P35" s="23">
        <v>3</v>
      </c>
      <c r="Q35" s="23">
        <v>5</v>
      </c>
      <c r="R35" s="23">
        <v>4</v>
      </c>
    </row>
    <row r="36" spans="1:18" ht="23.25">
      <c r="A36" s="4">
        <v>37</v>
      </c>
      <c r="B36" s="25"/>
      <c r="C36" s="26"/>
      <c r="D36" s="26"/>
      <c r="E36" s="6"/>
      <c r="F36" s="6"/>
      <c r="G36" s="6"/>
      <c r="H36" s="6"/>
      <c r="I36" s="6"/>
      <c r="J36" s="6"/>
      <c r="K36" s="31"/>
      <c r="L36" s="18"/>
      <c r="M36" s="23"/>
      <c r="N36" s="35"/>
      <c r="O36" s="23"/>
      <c r="P36" s="23"/>
      <c r="Q36" s="23"/>
      <c r="R36" s="23"/>
    </row>
    <row r="37" spans="1:18" ht="23.25">
      <c r="A37" s="8" t="s">
        <v>3</v>
      </c>
      <c r="B37" s="26">
        <f>COUNT(B2:B36)</f>
        <v>34</v>
      </c>
      <c r="C37" s="26"/>
      <c r="D37" s="26"/>
      <c r="E37" s="7"/>
      <c r="F37" s="7"/>
      <c r="G37" s="7"/>
      <c r="H37" s="7"/>
      <c r="I37" s="7"/>
      <c r="J37" s="7"/>
      <c r="K37" s="7"/>
      <c r="L37" s="7"/>
      <c r="M37" s="7"/>
      <c r="N37" s="6"/>
      <c r="O37" s="6"/>
      <c r="P37" s="6"/>
      <c r="Q37" s="6"/>
      <c r="R37" s="6"/>
    </row>
    <row r="39" spans="2:19" s="9" customFormat="1" ht="23.25">
      <c r="B39" s="27" t="s">
        <v>2</v>
      </c>
      <c r="C39" s="27"/>
      <c r="D39" s="27"/>
      <c r="E39" s="102">
        <f aca="true" t="shared" si="0" ref="E39:R39">AVERAGE(E2:E36)</f>
        <v>3.6176470588235294</v>
      </c>
      <c r="F39" s="102">
        <f t="shared" si="0"/>
        <v>4.088235294117647</v>
      </c>
      <c r="G39" s="102">
        <f t="shared" si="0"/>
        <v>3.9411764705882355</v>
      </c>
      <c r="H39" s="102">
        <f t="shared" si="0"/>
        <v>4.323529411764706</v>
      </c>
      <c r="I39" s="102">
        <f t="shared" si="0"/>
        <v>4.5</v>
      </c>
      <c r="J39" s="102">
        <f t="shared" si="0"/>
        <v>4.382352941176471</v>
      </c>
      <c r="K39" s="104">
        <f t="shared" si="0"/>
        <v>4.176470588235294</v>
      </c>
      <c r="L39" s="104">
        <f t="shared" si="0"/>
        <v>4.294117647058823</v>
      </c>
      <c r="M39" s="106">
        <f t="shared" si="0"/>
        <v>4.0588235294117645</v>
      </c>
      <c r="N39" s="106">
        <f t="shared" si="0"/>
        <v>4.147058823529412</v>
      </c>
      <c r="O39" s="106">
        <f t="shared" si="0"/>
        <v>4.323529411764706</v>
      </c>
      <c r="P39" s="106">
        <f t="shared" si="0"/>
        <v>4.205882352941177</v>
      </c>
      <c r="Q39" s="106">
        <f t="shared" si="0"/>
        <v>3.823529411764706</v>
      </c>
      <c r="R39" s="106">
        <f t="shared" si="0"/>
        <v>4.176470588235294</v>
      </c>
      <c r="S39" s="46">
        <f>AVERAGE(E39:R39)</f>
        <v>4.147058823529411</v>
      </c>
    </row>
    <row r="40" spans="2:19" s="9" customFormat="1" ht="23.25">
      <c r="B40" s="27" t="s">
        <v>1</v>
      </c>
      <c r="C40" s="27"/>
      <c r="D40" s="27"/>
      <c r="E40" s="103">
        <f aca="true" t="shared" si="1" ref="E40:R40">STDEV(E2:E36)</f>
        <v>0.9216160339761866</v>
      </c>
      <c r="F40" s="103">
        <f t="shared" si="1"/>
        <v>0.6682245611851778</v>
      </c>
      <c r="G40" s="103">
        <f t="shared" si="1"/>
        <v>0.648596455320126</v>
      </c>
      <c r="H40" s="103">
        <f t="shared" si="1"/>
        <v>0.7269941534212885</v>
      </c>
      <c r="I40" s="103">
        <f t="shared" si="1"/>
        <v>0.6628679652796169</v>
      </c>
      <c r="J40" s="103">
        <f t="shared" si="1"/>
        <v>0.7391520892561236</v>
      </c>
      <c r="K40" s="105">
        <f t="shared" si="1"/>
        <v>0.7576114073608459</v>
      </c>
      <c r="L40" s="105">
        <f t="shared" si="1"/>
        <v>0.7189812559071408</v>
      </c>
      <c r="M40" s="107">
        <f t="shared" si="1"/>
        <v>0.7361314305651901</v>
      </c>
      <c r="N40" s="107">
        <f t="shared" si="1"/>
        <v>0.821393971880119</v>
      </c>
      <c r="O40" s="107">
        <f t="shared" si="1"/>
        <v>0.6840427168698424</v>
      </c>
      <c r="P40" s="107">
        <f t="shared" si="1"/>
        <v>0.6409941031594623</v>
      </c>
      <c r="Q40" s="107">
        <f t="shared" si="1"/>
        <v>0.9035481652836899</v>
      </c>
      <c r="R40" s="107">
        <f t="shared" si="1"/>
        <v>0.9035481652836909</v>
      </c>
      <c r="S40" s="46">
        <f>STDEVA(E2:R36)</f>
        <v>0.7809655054757763</v>
      </c>
    </row>
    <row r="42" spans="2:18" s="10" customFormat="1" ht="23.25">
      <c r="B42" s="11" t="s">
        <v>10</v>
      </c>
      <c r="C42" s="11"/>
      <c r="D42" s="11"/>
      <c r="E42" s="36"/>
      <c r="F42" s="36"/>
      <c r="G42" s="36"/>
      <c r="H42" s="36"/>
      <c r="I42" s="36"/>
      <c r="J42" s="36"/>
      <c r="K42" s="12"/>
      <c r="L42" s="12"/>
      <c r="M42" s="12"/>
      <c r="N42" s="37" t="s">
        <v>11</v>
      </c>
      <c r="O42" s="37"/>
      <c r="P42" s="37"/>
      <c r="Q42" s="37"/>
      <c r="R42" s="37"/>
    </row>
    <row r="43" spans="2:20" s="10" customFormat="1" ht="23.25">
      <c r="B43" s="142" t="s">
        <v>60</v>
      </c>
      <c r="C43" s="142"/>
      <c r="D43" s="142"/>
      <c r="E43" s="10">
        <f>COUNTIF(B2:B36,2)</f>
        <v>0</v>
      </c>
      <c r="F43" s="45">
        <f>E43*100/$E$49</f>
        <v>0</v>
      </c>
      <c r="G43" s="45"/>
      <c r="H43" s="45"/>
      <c r="I43" s="45"/>
      <c r="J43" s="45"/>
      <c r="K43" s="12"/>
      <c r="L43" s="12"/>
      <c r="M43" s="12"/>
      <c r="N43" s="16" t="s">
        <v>12</v>
      </c>
      <c r="O43" s="16"/>
      <c r="P43" s="16"/>
      <c r="Q43" s="16"/>
      <c r="R43" s="16"/>
      <c r="T43" s="28"/>
    </row>
    <row r="44" spans="2:20" s="10" customFormat="1" ht="23.25">
      <c r="B44" s="142" t="s">
        <v>61</v>
      </c>
      <c r="C44" s="142"/>
      <c r="D44" s="142"/>
      <c r="E44" s="10">
        <f>COUNTIF(B2:B36,1)</f>
        <v>0</v>
      </c>
      <c r="F44" s="45">
        <f>E44*100/$E$49</f>
        <v>0</v>
      </c>
      <c r="G44" s="45"/>
      <c r="H44" s="45"/>
      <c r="I44" s="45"/>
      <c r="J44" s="45"/>
      <c r="K44" s="12"/>
      <c r="L44" s="12"/>
      <c r="M44" s="12"/>
      <c r="N44" s="16" t="s">
        <v>19</v>
      </c>
      <c r="O44" s="16"/>
      <c r="P44" s="16"/>
      <c r="Q44" s="16"/>
      <c r="R44" s="16"/>
      <c r="T44" s="28"/>
    </row>
    <row r="45" spans="2:20" s="10" customFormat="1" ht="23.25">
      <c r="B45" s="13" t="s">
        <v>62</v>
      </c>
      <c r="C45" s="13"/>
      <c r="D45" s="13"/>
      <c r="E45" s="10">
        <f>COUNTIF(B2:B36,3)</f>
        <v>10</v>
      </c>
      <c r="F45" s="45">
        <f>E45*100/$E$49</f>
        <v>29.41176470588235</v>
      </c>
      <c r="G45" s="45"/>
      <c r="H45" s="45"/>
      <c r="I45" s="45"/>
      <c r="J45" s="45"/>
      <c r="K45" s="14"/>
      <c r="L45" s="14"/>
      <c r="M45" s="14"/>
      <c r="N45" s="16" t="s">
        <v>20</v>
      </c>
      <c r="O45" s="16"/>
      <c r="P45" s="16"/>
      <c r="Q45" s="16"/>
      <c r="R45" s="16"/>
      <c r="T45" s="28"/>
    </row>
    <row r="46" spans="2:20" s="10" customFormat="1" ht="23.25">
      <c r="B46" s="142" t="s">
        <v>63</v>
      </c>
      <c r="C46" s="142"/>
      <c r="D46" s="142"/>
      <c r="E46" s="10">
        <f>COUNTIF(B2:B36,4)</f>
        <v>24</v>
      </c>
      <c r="F46" s="45">
        <f>E46*100/$E$49</f>
        <v>70.58823529411765</v>
      </c>
      <c r="G46" s="45"/>
      <c r="H46" s="45"/>
      <c r="I46" s="45"/>
      <c r="J46" s="45"/>
      <c r="K46" s="12"/>
      <c r="L46" s="12"/>
      <c r="M46" s="12"/>
      <c r="N46" s="16" t="s">
        <v>14</v>
      </c>
      <c r="O46" s="16"/>
      <c r="P46" s="16"/>
      <c r="Q46" s="16"/>
      <c r="R46" s="16"/>
      <c r="T46" s="28"/>
    </row>
    <row r="47" spans="2:20" s="10" customFormat="1" ht="23.25">
      <c r="B47" s="142"/>
      <c r="C47" s="142"/>
      <c r="D47" s="142"/>
      <c r="E47" s="10">
        <f>COUNTIF(B2:B36,5)</f>
        <v>0</v>
      </c>
      <c r="F47" s="45">
        <f>E47*100/$E$49</f>
        <v>0</v>
      </c>
      <c r="G47" s="45"/>
      <c r="H47" s="45"/>
      <c r="I47" s="45"/>
      <c r="J47" s="45"/>
      <c r="K47" s="12"/>
      <c r="L47" s="12"/>
      <c r="M47" s="12"/>
      <c r="N47" s="13" t="s">
        <v>13</v>
      </c>
      <c r="O47" s="13"/>
      <c r="P47" s="13"/>
      <c r="Q47" s="13"/>
      <c r="R47" s="13"/>
      <c r="T47" s="28"/>
    </row>
    <row r="48" spans="5:20" s="10" customFormat="1" ht="23.25"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5"/>
      <c r="Q48" s="5"/>
      <c r="R48" s="5"/>
      <c r="T48" s="28"/>
    </row>
    <row r="49" spans="2:20" s="10" customFormat="1" ht="23.25">
      <c r="B49" s="11" t="s">
        <v>4</v>
      </c>
      <c r="C49" s="11"/>
      <c r="D49" s="11"/>
      <c r="E49" s="21">
        <f>SUM(E43:E48)</f>
        <v>34</v>
      </c>
      <c r="F49" s="48">
        <f>SUM(F43:F48)</f>
        <v>100</v>
      </c>
      <c r="G49" s="48"/>
      <c r="H49" s="48"/>
      <c r="I49" s="48"/>
      <c r="J49" s="48"/>
      <c r="K49" s="12"/>
      <c r="L49" s="12"/>
      <c r="M49" s="12"/>
      <c r="N49" s="5"/>
      <c r="O49" s="5"/>
      <c r="P49" s="5"/>
      <c r="Q49" s="5"/>
      <c r="R49" s="5"/>
      <c r="T49" s="28"/>
    </row>
    <row r="50" spans="5:20" s="10" customFormat="1" ht="23.25">
      <c r="E50" s="12"/>
      <c r="F50" s="12"/>
      <c r="G50" s="12"/>
      <c r="H50" s="12"/>
      <c r="I50" s="12"/>
      <c r="J50" s="12"/>
      <c r="K50" s="12"/>
      <c r="L50" s="12"/>
      <c r="M50" s="12"/>
      <c r="N50" s="5"/>
      <c r="O50" s="5"/>
      <c r="P50" s="5"/>
      <c r="Q50" s="5"/>
      <c r="R50" s="5"/>
      <c r="T50" s="28"/>
    </row>
    <row r="51" spans="5:20" s="10" customFormat="1" ht="23.25">
      <c r="E51" s="12"/>
      <c r="F51" s="12"/>
      <c r="G51" s="12"/>
      <c r="H51" s="12"/>
      <c r="I51" s="12"/>
      <c r="J51" s="12"/>
      <c r="K51" s="12"/>
      <c r="L51" s="12"/>
      <c r="M51" s="12"/>
      <c r="N51" s="5"/>
      <c r="O51" s="5"/>
      <c r="P51" s="5"/>
      <c r="Q51" s="5"/>
      <c r="R51" s="5"/>
      <c r="T51" s="28"/>
    </row>
    <row r="52" spans="1:20" s="10" customFormat="1" ht="23.25">
      <c r="A52" s="13"/>
      <c r="B52" s="10" t="s">
        <v>25</v>
      </c>
      <c r="D52" s="38"/>
      <c r="E52" s="12"/>
      <c r="F52" s="12"/>
      <c r="G52" s="12"/>
      <c r="H52" s="12"/>
      <c r="I52" s="12"/>
      <c r="J52" s="12"/>
      <c r="K52" s="12"/>
      <c r="L52" s="12"/>
      <c r="M52" s="12"/>
      <c r="N52" s="5"/>
      <c r="O52" s="5"/>
      <c r="P52" s="5"/>
      <c r="Q52" s="5"/>
      <c r="R52" s="5"/>
      <c r="T52" s="28"/>
    </row>
    <row r="53" spans="1:20" s="10" customFormat="1" ht="23.25">
      <c r="A53" s="13"/>
      <c r="B53" s="13" t="s">
        <v>26</v>
      </c>
      <c r="C53" s="13"/>
      <c r="E53" s="12">
        <f>COUNTIF(D2:D36,1)</f>
        <v>0</v>
      </c>
      <c r="F53" s="12">
        <f>E53*100/$B$37</f>
        <v>0</v>
      </c>
      <c r="G53" s="12"/>
      <c r="H53" s="12"/>
      <c r="I53" s="12"/>
      <c r="J53" s="12"/>
      <c r="K53" s="12"/>
      <c r="L53" s="12"/>
      <c r="M53" s="12"/>
      <c r="N53" s="39" t="s">
        <v>4</v>
      </c>
      <c r="O53" s="39"/>
      <c r="P53" s="39"/>
      <c r="Q53" s="39"/>
      <c r="R53" s="39"/>
      <c r="T53" s="28"/>
    </row>
    <row r="54" spans="2:21" ht="23.25">
      <c r="B54" s="13" t="s">
        <v>21</v>
      </c>
      <c r="C54" s="13"/>
      <c r="E54" s="12">
        <f>COUNTIF(D2:D36,2)</f>
        <v>0</v>
      </c>
      <c r="F54" s="12">
        <f>E54*100/$B$37</f>
        <v>0</v>
      </c>
      <c r="T54" s="28"/>
      <c r="U54" s="10"/>
    </row>
    <row r="55" spans="2:21" ht="23.25">
      <c r="B55" s="13" t="s">
        <v>22</v>
      </c>
      <c r="C55" s="13"/>
      <c r="D55" s="13"/>
      <c r="E55" s="12">
        <f>COUNTIF(D2:D36,3)</f>
        <v>0</v>
      </c>
      <c r="F55" s="12">
        <f>E55*100/$B$37</f>
        <v>0</v>
      </c>
      <c r="T55" s="28"/>
      <c r="U55" s="10"/>
    </row>
    <row r="56" spans="14:21" ht="23.25">
      <c r="N56" s="20"/>
      <c r="O56" s="20"/>
      <c r="P56" s="20"/>
      <c r="Q56" s="20"/>
      <c r="R56" s="20"/>
      <c r="U56" s="33"/>
    </row>
    <row r="57" spans="5:6" ht="23.25">
      <c r="E57" s="12">
        <f>SUM(E53:E56)</f>
        <v>0</v>
      </c>
      <c r="F57" s="12">
        <f>SUM(F53:F56)</f>
        <v>0</v>
      </c>
    </row>
  </sheetData>
  <sheetProtection/>
  <mergeCells count="4">
    <mergeCell ref="B47:D47"/>
    <mergeCell ref="B43:D43"/>
    <mergeCell ref="B44:D44"/>
    <mergeCell ref="B46:D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20" sqref="E20"/>
    </sheetView>
  </sheetViews>
  <sheetFormatPr defaultColWidth="9.140625" defaultRowHeight="21.75"/>
  <cols>
    <col min="1" max="1" width="9.421875" style="44" customWidth="1"/>
    <col min="2" max="2" width="11.57421875" style="44" customWidth="1"/>
    <col min="3" max="3" width="11.7109375" style="44" customWidth="1"/>
    <col min="4" max="7" width="9.140625" style="44" customWidth="1"/>
    <col min="8" max="8" width="8.00390625" style="44" customWidth="1"/>
    <col min="9" max="10" width="7.8515625" style="44" customWidth="1"/>
    <col min="11" max="11" width="9.57421875" style="44" customWidth="1"/>
    <col min="12" max="16384" width="9.140625" style="44" customWidth="1"/>
  </cols>
  <sheetData>
    <row r="1" spans="1:11" ht="24">
      <c r="A1" s="143" t="s">
        <v>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4">
      <c r="A2" s="144" t="s">
        <v>65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4">
      <c r="A3" s="143" t="s">
        <v>66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4">
      <c r="A4" s="143" t="s">
        <v>67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6" ht="24">
      <c r="A6" s="44" t="s">
        <v>68</v>
      </c>
    </row>
    <row r="7" ht="24">
      <c r="A7" s="44" t="s">
        <v>126</v>
      </c>
    </row>
    <row r="8" s="129" customFormat="1" ht="24">
      <c r="A8" s="44" t="s">
        <v>127</v>
      </c>
    </row>
    <row r="9" ht="24">
      <c r="A9" s="141">
        <v>70.59</v>
      </c>
    </row>
    <row r="10" s="131" customFormat="1" ht="24">
      <c r="A10" s="44" t="s">
        <v>123</v>
      </c>
    </row>
    <row r="11" s="131" customFormat="1" ht="24">
      <c r="A11" s="44" t="s">
        <v>124</v>
      </c>
    </row>
    <row r="12" s="131" customFormat="1" ht="24">
      <c r="A12" s="44" t="s">
        <v>125</v>
      </c>
    </row>
    <row r="13" s="131" customFormat="1" ht="24">
      <c r="A13" s="44" t="s">
        <v>128</v>
      </c>
    </row>
    <row r="14" s="131" customFormat="1" ht="24">
      <c r="A14" s="44" t="s">
        <v>122</v>
      </c>
    </row>
    <row r="15" spans="1:2" s="131" customFormat="1" ht="24">
      <c r="A15" s="44"/>
      <c r="B15" s="44" t="s">
        <v>129</v>
      </c>
    </row>
    <row r="16" spans="1:2" s="131" customFormat="1" ht="24">
      <c r="A16" s="140" t="s">
        <v>130</v>
      </c>
      <c r="B16" s="44"/>
    </row>
  </sheetData>
  <sheetProtection/>
  <mergeCells count="4">
    <mergeCell ref="A4:K4"/>
    <mergeCell ref="A1:K1"/>
    <mergeCell ref="A2:K2"/>
    <mergeCell ref="A3:K3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B35" sqref="B35"/>
    </sheetView>
  </sheetViews>
  <sheetFormatPr defaultColWidth="9.140625" defaultRowHeight="21.75"/>
  <cols>
    <col min="1" max="1" width="12.421875" style="5" customWidth="1"/>
    <col min="2" max="2" width="9.140625" style="5" customWidth="1"/>
    <col min="3" max="3" width="17.7109375" style="5" customWidth="1"/>
    <col min="4" max="4" width="34.8515625" style="5" customWidth="1"/>
    <col min="5" max="5" width="7.8515625" style="10" customWidth="1"/>
    <col min="6" max="6" width="8.00390625" style="10" customWidth="1"/>
    <col min="7" max="7" width="16.140625" style="10" bestFit="1" customWidth="1"/>
    <col min="8" max="16384" width="9.140625" style="5" customWidth="1"/>
  </cols>
  <sheetData>
    <row r="1" spans="1:8" ht="23.25">
      <c r="A1" s="156" t="s">
        <v>84</v>
      </c>
      <c r="B1" s="156"/>
      <c r="C1" s="156"/>
      <c r="D1" s="156"/>
      <c r="E1" s="156"/>
      <c r="F1" s="156"/>
      <c r="G1" s="156"/>
      <c r="H1" s="49"/>
    </row>
    <row r="2" spans="1:8" ht="23.25">
      <c r="A2" s="156" t="s">
        <v>85</v>
      </c>
      <c r="B2" s="156"/>
      <c r="C2" s="156"/>
      <c r="D2" s="156"/>
      <c r="E2" s="156"/>
      <c r="F2" s="156"/>
      <c r="G2" s="156"/>
      <c r="H2" s="49"/>
    </row>
    <row r="3" spans="1:8" ht="23.25">
      <c r="A3" s="156" t="s">
        <v>86</v>
      </c>
      <c r="B3" s="156"/>
      <c r="C3" s="156"/>
      <c r="D3" s="156"/>
      <c r="E3" s="156"/>
      <c r="F3" s="156"/>
      <c r="G3" s="156"/>
      <c r="H3" s="49"/>
    </row>
    <row r="4" spans="1:8" ht="23.25">
      <c r="A4" s="156" t="s">
        <v>87</v>
      </c>
      <c r="B4" s="156"/>
      <c r="C4" s="156"/>
      <c r="D4" s="156"/>
      <c r="E4" s="156"/>
      <c r="F4" s="156"/>
      <c r="G4" s="156"/>
      <c r="H4" s="49"/>
    </row>
    <row r="5" spans="1:7" ht="23.25">
      <c r="A5" s="156"/>
      <c r="B5" s="156"/>
      <c r="C5" s="156"/>
      <c r="D5" s="156"/>
      <c r="E5" s="156"/>
      <c r="F5" s="156"/>
      <c r="G5" s="156"/>
    </row>
    <row r="6" ht="23.25">
      <c r="A6" s="40" t="s">
        <v>23</v>
      </c>
    </row>
    <row r="7" ht="10.5" customHeight="1"/>
    <row r="8" ht="23.25">
      <c r="B8" s="50" t="s">
        <v>70</v>
      </c>
    </row>
    <row r="9" ht="24" thickBot="1">
      <c r="A9" s="50"/>
    </row>
    <row r="10" spans="1:6" ht="24.75" thickBot="1" thickTop="1">
      <c r="A10" s="50"/>
      <c r="B10" s="146" t="s">
        <v>10</v>
      </c>
      <c r="C10" s="146"/>
      <c r="D10" s="146"/>
      <c r="E10" s="42" t="s">
        <v>8</v>
      </c>
      <c r="F10" s="42" t="s">
        <v>7</v>
      </c>
    </row>
    <row r="11" spans="1:6" ht="24" thickTop="1">
      <c r="A11" s="50"/>
      <c r="B11" s="100" t="str">
        <f>คีย์ข้อมูล!B45</f>
        <v>เจ้าหน้าที่เครือข่ายกิจการนิสิต</v>
      </c>
      <c r="C11" s="100"/>
      <c r="D11" s="100"/>
      <c r="E11" s="99">
        <f>คีย์ข้อมูล!E45</f>
        <v>10</v>
      </c>
      <c r="F11" s="101">
        <f>คีย์ข้อมูล!F45</f>
        <v>29.41176470588235</v>
      </c>
    </row>
    <row r="12" spans="1:6" ht="24" thickBot="1">
      <c r="A12" s="50"/>
      <c r="B12" s="5" t="str">
        <f>คีย์ข้อมูล!B46</f>
        <v>นิสิต</v>
      </c>
      <c r="C12" s="100"/>
      <c r="D12" s="100"/>
      <c r="E12" s="99">
        <f>คีย์ข้อมูล!E46</f>
        <v>24</v>
      </c>
      <c r="F12" s="101">
        <f>คีย์ข้อมูล!F46</f>
        <v>70.58823529411765</v>
      </c>
    </row>
    <row r="13" spans="1:6" ht="24.75" thickBot="1" thickTop="1">
      <c r="A13" s="50"/>
      <c r="B13" s="146" t="s">
        <v>4</v>
      </c>
      <c r="C13" s="146"/>
      <c r="D13" s="146"/>
      <c r="E13" s="53">
        <f>SUM(E11:E12)</f>
        <v>34</v>
      </c>
      <c r="F13" s="54">
        <f>SUM(F11:F12)</f>
        <v>100</v>
      </c>
    </row>
    <row r="14" ht="15.75" customHeight="1" thickTop="1">
      <c r="A14" s="50"/>
    </row>
    <row r="15" spans="1:2" ht="23.25">
      <c r="A15" s="50"/>
      <c r="B15" s="5" t="s">
        <v>69</v>
      </c>
    </row>
    <row r="16" ht="15" customHeight="1">
      <c r="A16" s="50"/>
    </row>
    <row r="17" ht="23.25">
      <c r="B17" s="50" t="s">
        <v>71</v>
      </c>
    </row>
    <row r="18" ht="15.75" customHeight="1" thickBot="1">
      <c r="A18" s="50"/>
    </row>
    <row r="19" spans="1:6" ht="24.75" thickBot="1" thickTop="1">
      <c r="A19" s="50"/>
      <c r="B19" s="146" t="s">
        <v>76</v>
      </c>
      <c r="C19" s="146"/>
      <c r="D19" s="146"/>
      <c r="E19" s="42" t="s">
        <v>8</v>
      </c>
      <c r="F19" s="42" t="s">
        <v>7</v>
      </c>
    </row>
    <row r="20" spans="1:6" ht="24" thickTop="1">
      <c r="A20" s="50"/>
      <c r="B20" s="152" t="s">
        <v>72</v>
      </c>
      <c r="C20" s="152"/>
      <c r="D20" s="152"/>
      <c r="E20" s="8">
        <v>24</v>
      </c>
      <c r="F20" s="52">
        <f>E20*100/34</f>
        <v>70.58823529411765</v>
      </c>
    </row>
    <row r="21" spans="1:6" ht="24" thickBot="1">
      <c r="A21" s="50"/>
      <c r="B21" s="152" t="s">
        <v>73</v>
      </c>
      <c r="C21" s="152"/>
      <c r="D21" s="152"/>
      <c r="E21" s="8">
        <v>10</v>
      </c>
      <c r="F21" s="52">
        <f>E21*100/34</f>
        <v>29.41176470588235</v>
      </c>
    </row>
    <row r="22" spans="1:6" ht="24.75" thickBot="1" thickTop="1">
      <c r="A22" s="50"/>
      <c r="B22" s="146" t="s">
        <v>4</v>
      </c>
      <c r="C22" s="146"/>
      <c r="D22" s="146"/>
      <c r="E22" s="53">
        <f>SUM(E20:E21)</f>
        <v>34</v>
      </c>
      <c r="F22" s="54">
        <f>SUM(F20:F21)</f>
        <v>100</v>
      </c>
    </row>
    <row r="23" spans="1:6" ht="15.75" customHeight="1" thickTop="1">
      <c r="A23" s="50"/>
      <c r="B23" s="55"/>
      <c r="C23" s="55"/>
      <c r="D23" s="55"/>
      <c r="E23" s="56"/>
      <c r="F23" s="57"/>
    </row>
    <row r="24" spans="2:6" ht="23.25">
      <c r="B24" s="51" t="s">
        <v>74</v>
      </c>
      <c r="C24" s="8"/>
      <c r="D24" s="8"/>
      <c r="E24" s="58"/>
      <c r="F24" s="52"/>
    </row>
    <row r="25" spans="1:6" ht="23.25">
      <c r="A25" s="5" t="s">
        <v>131</v>
      </c>
      <c r="B25" s="8"/>
      <c r="C25" s="8"/>
      <c r="D25" s="8"/>
      <c r="E25" s="58"/>
      <c r="F25" s="52"/>
    </row>
    <row r="26" spans="2:6" ht="23.25">
      <c r="B26" s="8"/>
      <c r="C26" s="8"/>
      <c r="D26" s="8"/>
      <c r="E26" s="58"/>
      <c r="F26" s="52"/>
    </row>
    <row r="27" spans="2:6" ht="23.25">
      <c r="B27" s="8"/>
      <c r="C27" s="8"/>
      <c r="D27" s="8"/>
      <c r="E27" s="58"/>
      <c r="F27" s="52"/>
    </row>
    <row r="28" spans="2:6" ht="23.25">
      <c r="B28" s="8"/>
      <c r="C28" s="8"/>
      <c r="D28" s="8"/>
      <c r="E28" s="58"/>
      <c r="F28" s="52"/>
    </row>
    <row r="29" spans="2:6" ht="23.25">
      <c r="B29" s="8"/>
      <c r="C29" s="8"/>
      <c r="D29" s="8"/>
      <c r="E29" s="58"/>
      <c r="F29" s="52"/>
    </row>
    <row r="30" spans="2:6" ht="23.25">
      <c r="B30" s="8"/>
      <c r="C30" s="8"/>
      <c r="D30" s="8"/>
      <c r="E30" s="58"/>
      <c r="F30" s="52"/>
    </row>
    <row r="31" spans="2:6" ht="23.25">
      <c r="B31" s="8"/>
      <c r="C31" s="8"/>
      <c r="D31" s="8"/>
      <c r="E31" s="58"/>
      <c r="F31" s="52"/>
    </row>
    <row r="32" spans="2:6" ht="23.25">
      <c r="B32" s="8"/>
      <c r="C32" s="8"/>
      <c r="D32" s="8"/>
      <c r="E32" s="58"/>
      <c r="F32" s="52"/>
    </row>
    <row r="33" spans="2:6" ht="23.25">
      <c r="B33" s="8"/>
      <c r="C33" s="8"/>
      <c r="D33" s="8"/>
      <c r="E33" s="58"/>
      <c r="F33" s="52"/>
    </row>
    <row r="34" spans="2:6" ht="23.25">
      <c r="B34" s="130" t="s">
        <v>75</v>
      </c>
      <c r="C34" s="8"/>
      <c r="D34" s="8"/>
      <c r="E34" s="58"/>
      <c r="F34" s="52"/>
    </row>
    <row r="35" spans="1:6" ht="24" thickBot="1">
      <c r="A35" s="130"/>
      <c r="B35" s="8"/>
      <c r="C35" s="8"/>
      <c r="D35" s="8"/>
      <c r="E35" s="58"/>
      <c r="F35" s="52"/>
    </row>
    <row r="36" spans="1:6" ht="24.75" thickBot="1" thickTop="1">
      <c r="A36" s="50"/>
      <c r="B36" s="146" t="s">
        <v>77</v>
      </c>
      <c r="C36" s="146"/>
      <c r="D36" s="146"/>
      <c r="E36" s="42" t="s">
        <v>8</v>
      </c>
      <c r="F36" s="42" t="s">
        <v>7</v>
      </c>
    </row>
    <row r="37" spans="1:6" ht="24" thickTop="1">
      <c r="A37" s="50"/>
      <c r="B37" s="132" t="s">
        <v>72</v>
      </c>
      <c r="C37" s="55"/>
      <c r="D37" s="55"/>
      <c r="E37" s="126">
        <f>SUM(E38:E48)</f>
        <v>24</v>
      </c>
      <c r="F37" s="133">
        <f>E37*100/34</f>
        <v>70.58823529411765</v>
      </c>
    </row>
    <row r="38" spans="1:6" ht="23.25">
      <c r="A38" s="50"/>
      <c r="B38" s="100" t="s">
        <v>82</v>
      </c>
      <c r="C38" s="55"/>
      <c r="D38" s="55"/>
      <c r="E38" s="99">
        <v>8</v>
      </c>
      <c r="F38" s="101">
        <f aca="true" t="shared" si="0" ref="F38:F57">E38*100/34</f>
        <v>23.529411764705884</v>
      </c>
    </row>
    <row r="39" spans="1:6" ht="23.25">
      <c r="A39" s="50"/>
      <c r="B39" s="100" t="s">
        <v>78</v>
      </c>
      <c r="C39" s="55"/>
      <c r="D39" s="55"/>
      <c r="E39" s="99">
        <v>2</v>
      </c>
      <c r="F39" s="101">
        <f t="shared" si="0"/>
        <v>5.882352941176471</v>
      </c>
    </row>
    <row r="40" spans="1:6" ht="23.25">
      <c r="A40" s="50"/>
      <c r="B40" s="100" t="s">
        <v>79</v>
      </c>
      <c r="C40" s="55"/>
      <c r="D40" s="55"/>
      <c r="E40" s="99">
        <v>2</v>
      </c>
      <c r="F40" s="101">
        <f t="shared" si="0"/>
        <v>5.882352941176471</v>
      </c>
    </row>
    <row r="41" spans="1:6" ht="23.25">
      <c r="A41" s="50"/>
      <c r="B41" s="100" t="s">
        <v>80</v>
      </c>
      <c r="C41" s="100"/>
      <c r="D41" s="100"/>
      <c r="E41" s="99">
        <v>2</v>
      </c>
      <c r="F41" s="101">
        <f t="shared" si="0"/>
        <v>5.882352941176471</v>
      </c>
    </row>
    <row r="42" spans="1:6" ht="23.25">
      <c r="A42" s="50"/>
      <c r="B42" s="100" t="s">
        <v>81</v>
      </c>
      <c r="C42" s="100"/>
      <c r="D42" s="100"/>
      <c r="E42" s="99">
        <v>2</v>
      </c>
      <c r="F42" s="101">
        <f t="shared" si="0"/>
        <v>5.882352941176471</v>
      </c>
    </row>
    <row r="43" spans="1:6" ht="23.25">
      <c r="A43" s="50"/>
      <c r="B43" s="100" t="s">
        <v>83</v>
      </c>
      <c r="C43" s="100"/>
      <c r="D43" s="100"/>
      <c r="E43" s="99">
        <v>2</v>
      </c>
      <c r="F43" s="101">
        <f t="shared" si="0"/>
        <v>5.882352941176471</v>
      </c>
    </row>
    <row r="44" spans="1:6" ht="23.25">
      <c r="A44" s="50"/>
      <c r="B44" s="100" t="s">
        <v>48</v>
      </c>
      <c r="C44" s="100"/>
      <c r="D44" s="100"/>
      <c r="E44" s="99">
        <v>1</v>
      </c>
      <c r="F44" s="101">
        <f t="shared" si="0"/>
        <v>2.9411764705882355</v>
      </c>
    </row>
    <row r="45" spans="1:6" ht="23.25">
      <c r="A45" s="50"/>
      <c r="B45" s="100" t="s">
        <v>132</v>
      </c>
      <c r="C45" s="100"/>
      <c r="D45" s="100"/>
      <c r="E45" s="99">
        <v>1</v>
      </c>
      <c r="F45" s="101">
        <f t="shared" si="0"/>
        <v>2.9411764705882355</v>
      </c>
    </row>
    <row r="46" spans="1:6" ht="23.25">
      <c r="A46" s="50"/>
      <c r="B46" s="100" t="s">
        <v>133</v>
      </c>
      <c r="C46" s="100"/>
      <c r="D46" s="100"/>
      <c r="E46" s="99">
        <v>1</v>
      </c>
      <c r="F46" s="101">
        <f t="shared" si="0"/>
        <v>2.9411764705882355</v>
      </c>
    </row>
    <row r="47" spans="1:6" ht="23.25">
      <c r="A47" s="50"/>
      <c r="B47" s="100" t="s">
        <v>134</v>
      </c>
      <c r="C47" s="100"/>
      <c r="D47" s="100"/>
      <c r="E47" s="99">
        <v>1</v>
      </c>
      <c r="F47" s="101">
        <f t="shared" si="0"/>
        <v>2.9411764705882355</v>
      </c>
    </row>
    <row r="48" spans="1:6" ht="23.25">
      <c r="A48" s="50"/>
      <c r="B48" s="100" t="s">
        <v>30</v>
      </c>
      <c r="C48" s="100"/>
      <c r="D48" s="100"/>
      <c r="E48" s="99">
        <v>2</v>
      </c>
      <c r="F48" s="101">
        <f t="shared" si="0"/>
        <v>5.882352941176471</v>
      </c>
    </row>
    <row r="49" spans="1:6" ht="23.25">
      <c r="A49" s="50"/>
      <c r="B49" s="132" t="s">
        <v>73</v>
      </c>
      <c r="C49" s="100"/>
      <c r="D49" s="100"/>
      <c r="E49" s="33">
        <f>SUM(E50:E57)</f>
        <v>10</v>
      </c>
      <c r="F49" s="133">
        <f t="shared" si="0"/>
        <v>29.41176470588235</v>
      </c>
    </row>
    <row r="50" spans="1:6" ht="23.25">
      <c r="A50" s="50"/>
      <c r="B50" s="100" t="s">
        <v>88</v>
      </c>
      <c r="C50" s="100"/>
      <c r="D50" s="100"/>
      <c r="E50" s="99">
        <v>2</v>
      </c>
      <c r="F50" s="101">
        <f t="shared" si="0"/>
        <v>5.882352941176471</v>
      </c>
    </row>
    <row r="51" spans="1:6" ht="23.25">
      <c r="A51" s="50"/>
      <c r="B51" s="100" t="s">
        <v>89</v>
      </c>
      <c r="C51" s="100"/>
      <c r="D51" s="100"/>
      <c r="E51" s="99">
        <v>1</v>
      </c>
      <c r="F51" s="101">
        <f t="shared" si="0"/>
        <v>2.9411764705882355</v>
      </c>
    </row>
    <row r="52" spans="1:6" ht="23.25">
      <c r="A52" s="50"/>
      <c r="B52" s="100" t="s">
        <v>90</v>
      </c>
      <c r="C52" s="100"/>
      <c r="D52" s="100"/>
      <c r="E52" s="99">
        <v>1</v>
      </c>
      <c r="F52" s="101">
        <f t="shared" si="0"/>
        <v>2.9411764705882355</v>
      </c>
    </row>
    <row r="53" spans="1:6" ht="23.25">
      <c r="A53" s="50"/>
      <c r="B53" s="100" t="s">
        <v>91</v>
      </c>
      <c r="C53" s="100"/>
      <c r="D53" s="100"/>
      <c r="E53" s="99">
        <v>1</v>
      </c>
      <c r="F53" s="101">
        <f t="shared" si="0"/>
        <v>2.9411764705882355</v>
      </c>
    </row>
    <row r="54" spans="1:6" ht="23.25">
      <c r="A54" s="50"/>
      <c r="B54" s="100" t="s">
        <v>92</v>
      </c>
      <c r="C54" s="100"/>
      <c r="D54" s="100"/>
      <c r="E54" s="99">
        <v>1</v>
      </c>
      <c r="F54" s="101">
        <f t="shared" si="0"/>
        <v>2.9411764705882355</v>
      </c>
    </row>
    <row r="55" spans="1:6" ht="23.25">
      <c r="A55" s="50"/>
      <c r="B55" s="100" t="s">
        <v>93</v>
      </c>
      <c r="C55" s="100"/>
      <c r="D55" s="100"/>
      <c r="E55" s="99">
        <v>2</v>
      </c>
      <c r="F55" s="101">
        <f t="shared" si="0"/>
        <v>5.882352941176471</v>
      </c>
    </row>
    <row r="56" spans="1:6" ht="23.25">
      <c r="A56" s="50"/>
      <c r="B56" s="100" t="s">
        <v>94</v>
      </c>
      <c r="C56" s="100"/>
      <c r="D56" s="100"/>
      <c r="E56" s="99">
        <v>1</v>
      </c>
      <c r="F56" s="101">
        <f t="shared" si="0"/>
        <v>2.9411764705882355</v>
      </c>
    </row>
    <row r="57" spans="1:6" ht="24" thickBot="1">
      <c r="A57" s="50"/>
      <c r="B57" s="100" t="s">
        <v>38</v>
      </c>
      <c r="C57" s="100"/>
      <c r="D57" s="100"/>
      <c r="E57" s="99">
        <v>1</v>
      </c>
      <c r="F57" s="101">
        <f t="shared" si="0"/>
        <v>2.9411764705882355</v>
      </c>
    </row>
    <row r="58" spans="1:6" ht="24.75" thickBot="1" thickTop="1">
      <c r="A58" s="50"/>
      <c r="B58" s="146" t="s">
        <v>4</v>
      </c>
      <c r="C58" s="146"/>
      <c r="D58" s="146"/>
      <c r="E58" s="53">
        <f>E37+E49</f>
        <v>34</v>
      </c>
      <c r="F58" s="54">
        <f>F37+F49</f>
        <v>100</v>
      </c>
    </row>
    <row r="59" spans="2:6" ht="24" thickTop="1">
      <c r="B59" s="8"/>
      <c r="C59" s="8"/>
      <c r="D59" s="8"/>
      <c r="E59" s="58"/>
      <c r="F59" s="52"/>
    </row>
    <row r="60" spans="2:6" ht="23.25">
      <c r="B60" s="8"/>
      <c r="C60" s="8"/>
      <c r="D60" s="8"/>
      <c r="E60" s="58"/>
      <c r="F60" s="52"/>
    </row>
    <row r="61" spans="2:6" ht="23.25">
      <c r="B61" s="8"/>
      <c r="C61" s="8"/>
      <c r="D61" s="8"/>
      <c r="E61" s="58"/>
      <c r="F61" s="52"/>
    </row>
    <row r="62" spans="2:6" ht="23.25">
      <c r="B62" s="8"/>
      <c r="C62" s="8"/>
      <c r="D62" s="8"/>
      <c r="E62" s="58"/>
      <c r="F62" s="52"/>
    </row>
    <row r="63" spans="2:6" ht="23.25">
      <c r="B63" s="8"/>
      <c r="C63" s="8"/>
      <c r="D63" s="8"/>
      <c r="E63" s="58"/>
      <c r="F63" s="52"/>
    </row>
    <row r="64" spans="2:6" ht="23.25">
      <c r="B64" s="8"/>
      <c r="C64" s="8"/>
      <c r="D64" s="8"/>
      <c r="E64" s="58"/>
      <c r="F64" s="52"/>
    </row>
    <row r="65" ht="23.25">
      <c r="A65" s="40" t="s">
        <v>24</v>
      </c>
    </row>
    <row r="66" ht="23.25">
      <c r="A66" s="50" t="s">
        <v>120</v>
      </c>
    </row>
    <row r="67" ht="7.5" customHeight="1" thickBot="1">
      <c r="A67" s="50"/>
    </row>
    <row r="68" spans="1:7" ht="24" thickTop="1">
      <c r="A68" s="148" t="s">
        <v>5</v>
      </c>
      <c r="B68" s="149"/>
      <c r="C68" s="149"/>
      <c r="D68" s="149"/>
      <c r="E68" s="153" t="s">
        <v>95</v>
      </c>
      <c r="F68" s="154"/>
      <c r="G68" s="155"/>
    </row>
    <row r="69" spans="1:7" ht="24" thickBot="1">
      <c r="A69" s="150"/>
      <c r="B69" s="151"/>
      <c r="C69" s="151"/>
      <c r="D69" s="151"/>
      <c r="E69" s="59"/>
      <c r="F69" s="59" t="s">
        <v>1</v>
      </c>
      <c r="G69" s="59" t="s">
        <v>9</v>
      </c>
    </row>
    <row r="70" spans="1:7" ht="24" thickTop="1">
      <c r="A70" s="60" t="s">
        <v>96</v>
      </c>
      <c r="B70" s="61"/>
      <c r="C70" s="61"/>
      <c r="D70" s="61"/>
      <c r="E70" s="62"/>
      <c r="F70" s="63"/>
      <c r="G70" s="64"/>
    </row>
    <row r="71" spans="1:7" ht="23.25">
      <c r="A71" s="65" t="s">
        <v>97</v>
      </c>
      <c r="B71" s="43"/>
      <c r="C71" s="43"/>
      <c r="D71" s="43"/>
      <c r="E71" s="66">
        <f>คีย์ข้อมูล!E39</f>
        <v>3.6176470588235294</v>
      </c>
      <c r="F71" s="66">
        <f>คีย์ข้อมูล!E40</f>
        <v>0.9216160339761866</v>
      </c>
      <c r="G71" s="67" t="str">
        <f>IF(E71&gt;4.5,"มากที่สุด",IF(E71&gt;3.5,"มาก",IF(E71&gt;2.5,"ปานกลาง",IF(E71&gt;1.5,"น้อย",IF(E71&lt;=1.5,"น้อยที่สุด")))))</f>
        <v>มาก</v>
      </c>
    </row>
    <row r="72" spans="1:7" ht="23.25">
      <c r="A72" s="68" t="s">
        <v>98</v>
      </c>
      <c r="B72" s="69"/>
      <c r="C72" s="69"/>
      <c r="D72" s="69"/>
      <c r="E72" s="70">
        <f>คีย์ข้อมูล!F39</f>
        <v>4.088235294117647</v>
      </c>
      <c r="F72" s="70">
        <f>คีย์ข้อมูล!F40</f>
        <v>0.6682245611851778</v>
      </c>
      <c r="G72" s="71" t="str">
        <f>IF(E72&gt;4.5,"มากที่สุด",IF(E72&gt;3.5,"มาก",IF(E72&gt;2.5,"ปานกลาง",IF(E72&gt;1.5,"น้อย",IF(E72&lt;=1.5,"น้อยที่สุด")))))</f>
        <v>มาก</v>
      </c>
    </row>
    <row r="73" spans="1:7" ht="23.25">
      <c r="A73" s="72"/>
      <c r="B73" s="73"/>
      <c r="C73" s="73" t="s">
        <v>99</v>
      </c>
      <c r="D73" s="73"/>
      <c r="E73" s="74">
        <f>AVERAGE(E71:E72)</f>
        <v>3.852941176470588</v>
      </c>
      <c r="F73" s="74">
        <f>AVERAGE(F71:F72)</f>
        <v>0.7949202975806822</v>
      </c>
      <c r="G73" s="139" t="str">
        <f>IF(E73&gt;4.5,"มากที่สุด",IF(E73&gt;3.5,"มาก",IF(E73&gt;2.5,"ปานกลาง",IF(E73&gt;1.5,"น้อย",IF(E73&lt;=1.5,"น้อยที่สุด")))))</f>
        <v>มาก</v>
      </c>
    </row>
    <row r="74" spans="1:7" ht="23.25">
      <c r="A74" s="75" t="s">
        <v>100</v>
      </c>
      <c r="B74" s="76"/>
      <c r="C74" s="76"/>
      <c r="D74" s="76"/>
      <c r="E74" s="77"/>
      <c r="F74" s="77"/>
      <c r="G74" s="77"/>
    </row>
    <row r="75" spans="1:7" ht="23.25">
      <c r="A75" s="78" t="s">
        <v>101</v>
      </c>
      <c r="B75" s="79"/>
      <c r="C75" s="79"/>
      <c r="D75" s="79"/>
      <c r="E75" s="80">
        <f>คีย์ข้อมูล!G39</f>
        <v>3.9411764705882355</v>
      </c>
      <c r="F75" s="80">
        <f>คีย์ข้อมูล!G40</f>
        <v>0.648596455320126</v>
      </c>
      <c r="G75" s="81" t="str">
        <f>IF(E75&gt;4.5,"มากที่สุด",IF(E75&gt;3.5,"มาก",IF(E75&gt;2.5,"ปานกลาง",IF(E75&gt;1.5,"น้อย",IF(E75&lt;=1.5,"น้อยที่สุด")))))</f>
        <v>มาก</v>
      </c>
    </row>
    <row r="76" spans="1:7" ht="23.25">
      <c r="A76" s="82" t="s">
        <v>102</v>
      </c>
      <c r="B76" s="83"/>
      <c r="C76" s="83"/>
      <c r="D76" s="83"/>
      <c r="E76" s="84">
        <f>คีย์ข้อมูล!H39</f>
        <v>4.323529411764706</v>
      </c>
      <c r="F76" s="84">
        <f>คีย์ข้อมูล!H40</f>
        <v>0.7269941534212885</v>
      </c>
      <c r="G76" s="85" t="str">
        <f>IF(E76&gt;4.5,"มากที่สุด",IF(E76&gt;3.5,"มาก",IF(E76&gt;2.5,"ปานกลาง",IF(E76&gt;1.5,"น้อย",IF(E76&lt;=1.5,"น้อยที่สุด")))))</f>
        <v>มาก</v>
      </c>
    </row>
    <row r="77" spans="1:7" ht="23.25">
      <c r="A77" s="86"/>
      <c r="B77" s="87"/>
      <c r="C77" s="87" t="s">
        <v>103</v>
      </c>
      <c r="D77" s="87"/>
      <c r="E77" s="88">
        <f>AVERAGE(E75:E76)</f>
        <v>4.132352941176471</v>
      </c>
      <c r="F77" s="88">
        <f>AVERAGE(F75:F76)</f>
        <v>0.6877953043707072</v>
      </c>
      <c r="G77" s="89" t="str">
        <f>IF(E77&gt;4.5,"มากที่สุด",IF(E77&gt;3.5,"มาก",IF(E77&gt;2.5,"ปานกลาง",IF(E77&gt;1.5,"น้อย",IF(E77&lt;=1.5,"น้อยที่สุด")))))</f>
        <v>มาก</v>
      </c>
    </row>
    <row r="78" spans="1:7" ht="23.25">
      <c r="A78" s="75" t="s">
        <v>104</v>
      </c>
      <c r="B78" s="76"/>
      <c r="C78" s="76"/>
      <c r="D78" s="76"/>
      <c r="E78" s="77"/>
      <c r="F78" s="77"/>
      <c r="G78" s="77"/>
    </row>
    <row r="79" spans="1:7" ht="28.5" customHeight="1">
      <c r="A79" s="78" t="s">
        <v>105</v>
      </c>
      <c r="B79" s="79"/>
      <c r="C79" s="79"/>
      <c r="D79" s="79"/>
      <c r="E79" s="80">
        <f>คีย์ข้อมูล!I39</f>
        <v>4.5</v>
      </c>
      <c r="F79" s="80">
        <f>คีย์ข้อมูล!I40</f>
        <v>0.6628679652796169</v>
      </c>
      <c r="G79" s="81" t="str">
        <f>IF(E79&gt;4.5,"มากที่สุด",IF(E79&gt;3.5,"มาก",IF(E79&gt;2.5,"ปานกลาง",IF(E79&gt;1.5,"น้อย",IF(E79&lt;=1.5,"น้อยที่สุด")))))</f>
        <v>มาก</v>
      </c>
    </row>
    <row r="80" spans="1:7" ht="23.25">
      <c r="A80" s="68" t="s">
        <v>106</v>
      </c>
      <c r="B80" s="69"/>
      <c r="C80" s="69"/>
      <c r="D80" s="134"/>
      <c r="E80" s="70">
        <f>คีย์ข้อมูล!J39</f>
        <v>4.382352941176471</v>
      </c>
      <c r="F80" s="70">
        <f>คีย์ข้อมูล!J40</f>
        <v>0.7391520892561236</v>
      </c>
      <c r="G80" s="121" t="str">
        <f>IF(E80&gt;4.5,"มากที่สุด",IF(E80&gt;3.5,"มาก",IF(E80&gt;2.5,"ปานกลาง",IF(E80&gt;1.5,"น้อย",IF(E80&lt;=1.5,"น้อยที่สุด")))))</f>
        <v>มาก</v>
      </c>
    </row>
    <row r="81" spans="1:7" ht="23.25">
      <c r="A81" s="135"/>
      <c r="B81" s="136"/>
      <c r="C81" s="138" t="s">
        <v>16</v>
      </c>
      <c r="D81" s="136"/>
      <c r="E81" s="137">
        <f>AVERAGE(E79:E80)</f>
        <v>4.4411764705882355</v>
      </c>
      <c r="F81" s="137">
        <f>AVERAGE(F79:F80)</f>
        <v>0.7010100272678703</v>
      </c>
      <c r="G81" s="121" t="str">
        <f>IF(E81&gt;4.5,"มากที่สุด",IF(E81&gt;3.5,"มาก",IF(E81&gt;2.5,"ปานกลาง",IF(E81&gt;1.5,"น้อย",IF(E81&lt;=1.5,"น้อยที่สุด")))))</f>
        <v>มาก</v>
      </c>
    </row>
    <row r="82" spans="1:7" ht="23.25">
      <c r="A82" s="65" t="s">
        <v>107</v>
      </c>
      <c r="B82" s="43"/>
      <c r="C82" s="43"/>
      <c r="D82" s="43"/>
      <c r="E82" s="66"/>
      <c r="F82" s="66"/>
      <c r="G82" s="81"/>
    </row>
    <row r="83" spans="1:7" s="79" customFormat="1" ht="23.25">
      <c r="A83" s="78" t="s">
        <v>108</v>
      </c>
      <c r="E83" s="80">
        <f>คีย์ข้อมูล!K39</f>
        <v>4.176470588235294</v>
      </c>
      <c r="F83" s="80">
        <f>คีย์ข้อมูล!K40</f>
        <v>0.7576114073608459</v>
      </c>
      <c r="G83" s="81" t="str">
        <f aca="true" t="shared" si="1" ref="G83:G88">IF(E83&gt;4.5,"มากที่สุด",IF(E83&gt;3.5,"มาก",IF(E83&gt;2.5,"ปานกลาง",IF(E83&gt;1.5,"น้อย",IF(E83&lt;=1.5,"น้อยที่สุด")))))</f>
        <v>มาก</v>
      </c>
    </row>
    <row r="84" spans="1:7" s="91" customFormat="1" ht="23.25">
      <c r="A84" s="90" t="s">
        <v>109</v>
      </c>
      <c r="E84" s="92">
        <f>คีย์ข้อมูล!L39</f>
        <v>4.294117647058823</v>
      </c>
      <c r="F84" s="92">
        <f>คีย์ข้อมูล!L40</f>
        <v>0.7189812559071408</v>
      </c>
      <c r="G84" s="81" t="str">
        <f t="shared" si="1"/>
        <v>มาก</v>
      </c>
    </row>
    <row r="85" spans="1:7" s="91" customFormat="1" ht="23.25">
      <c r="A85" s="90" t="s">
        <v>110</v>
      </c>
      <c r="E85" s="92">
        <f>คีย์ข้อมูล!M39</f>
        <v>4.0588235294117645</v>
      </c>
      <c r="F85" s="92">
        <f>คีย์ข้อมูล!M40</f>
        <v>0.7361314305651901</v>
      </c>
      <c r="G85" s="81" t="str">
        <f t="shared" si="1"/>
        <v>มาก</v>
      </c>
    </row>
    <row r="86" spans="1:7" s="91" customFormat="1" ht="23.25">
      <c r="A86" s="90" t="s">
        <v>111</v>
      </c>
      <c r="E86" s="92">
        <f>คีย์ข้อมูล!N39</f>
        <v>4.147058823529412</v>
      </c>
      <c r="F86" s="92">
        <f>คีย์ข้อมูล!N40</f>
        <v>0.821393971880119</v>
      </c>
      <c r="G86" s="81" t="str">
        <f t="shared" si="1"/>
        <v>มาก</v>
      </c>
    </row>
    <row r="87" spans="1:7" s="91" customFormat="1" ht="23.25">
      <c r="A87" s="90" t="s">
        <v>112</v>
      </c>
      <c r="E87" s="92">
        <f>คีย์ข้อมูล!O39</f>
        <v>4.323529411764706</v>
      </c>
      <c r="F87" s="92">
        <f>คีย์ข้อมูล!O40</f>
        <v>0.6840427168698424</v>
      </c>
      <c r="G87" s="81" t="str">
        <f t="shared" si="1"/>
        <v>มาก</v>
      </c>
    </row>
    <row r="88" spans="1:7" s="91" customFormat="1" ht="23.25">
      <c r="A88" s="90" t="s">
        <v>113</v>
      </c>
      <c r="E88" s="92">
        <f>คีย์ข้อมูล!P39</f>
        <v>4.205882352941177</v>
      </c>
      <c r="F88" s="92">
        <f>คีย์ข้อมูล!P40</f>
        <v>0.6409941031594623</v>
      </c>
      <c r="G88" s="81" t="str">
        <f t="shared" si="1"/>
        <v>มาก</v>
      </c>
    </row>
    <row r="89" spans="1:7" s="125" customFormat="1" ht="23.25">
      <c r="A89" s="90" t="s">
        <v>114</v>
      </c>
      <c r="B89" s="91"/>
      <c r="C89" s="91"/>
      <c r="D89" s="91"/>
      <c r="E89" s="92">
        <f>คีย์ข้อมูล!Q39</f>
        <v>3.823529411764706</v>
      </c>
      <c r="F89" s="92">
        <f>คีย์ข้อมูล!Q40</f>
        <v>0.9035481652836899</v>
      </c>
      <c r="G89" s="120" t="str">
        <f>IF(E89&gt;4.5,"มากที่สุด",IF(E89&gt;3.5,"มาก",IF(E89&gt;2.5,"ปานกลาง",IF(E89&gt;1.5,"น้อย",IF(E89&lt;=1.5,"น้อยที่สุด")))))</f>
        <v>มาก</v>
      </c>
    </row>
    <row r="90" spans="1:7" ht="23.25">
      <c r="A90" s="68" t="s">
        <v>115</v>
      </c>
      <c r="B90" s="69"/>
      <c r="C90" s="69"/>
      <c r="D90" s="69"/>
      <c r="E90" s="70">
        <f>คีย์ข้อมูล!R39</f>
        <v>4.176470588235294</v>
      </c>
      <c r="F90" s="70">
        <f>คีย์ข้อมูล!R40</f>
        <v>0.9035481652836909</v>
      </c>
      <c r="G90" s="121" t="str">
        <f>IF(E90&gt;4.5,"มากที่สุด",IF(E90&gt;3.5,"มาก",IF(E90&gt;2.5,"ปานกลาง",IF(E90&gt;1.5,"น้อย",IF(E90&lt;=1.5,"น้อยที่สุด")))))</f>
        <v>มาก</v>
      </c>
    </row>
    <row r="91" spans="1:7" ht="24" thickBot="1">
      <c r="A91" s="86"/>
      <c r="B91" s="87"/>
      <c r="C91" s="87" t="s">
        <v>116</v>
      </c>
      <c r="D91" s="87"/>
      <c r="E91" s="118">
        <f>AVERAGE(E79:E90)</f>
        <v>4.229946524064171</v>
      </c>
      <c r="F91" s="118">
        <f>AVERAGE(F79:F90)</f>
        <v>0.7517528452830539</v>
      </c>
      <c r="G91" s="119" t="str">
        <f>IF(E91&gt;4.5,"มากที่สุด",IF(E91&gt;3.5,"มาก",IF(E91&gt;2.5,"ปานกลาง",IF(E91&gt;1.5,"น้อย",IF(E91&lt;=1.5,"น้อยที่สุด")))))</f>
        <v>มาก</v>
      </c>
    </row>
    <row r="92" spans="1:7" ht="24.75" thickBot="1" thickTop="1">
      <c r="A92" s="145" t="s">
        <v>17</v>
      </c>
      <c r="B92" s="146"/>
      <c r="C92" s="146"/>
      <c r="D92" s="147"/>
      <c r="E92" s="93">
        <f>คีย์ข้อมูล!S39</f>
        <v>4.147058823529411</v>
      </c>
      <c r="F92" s="93">
        <f>คีย์ข้อมูล!S40</f>
        <v>0.7809655054757763</v>
      </c>
      <c r="G92" s="94" t="str">
        <f>IF(E92&gt;4.5,"มากที่สุด",IF(E92&gt;3.5,"มาก",IF(E92&gt;2.5,"ปานกลาง",IF(E92&gt;1.5,"น้อย",IF(E92&lt;=1.5,"น้อยที่สุด")))))</f>
        <v>มาก</v>
      </c>
    </row>
    <row r="93" spans="1:7" ht="24" thickTop="1">
      <c r="A93" s="43"/>
      <c r="B93" s="43"/>
      <c r="C93" s="43"/>
      <c r="D93" s="43"/>
      <c r="E93" s="26"/>
      <c r="F93" s="26"/>
      <c r="G93" s="26"/>
    </row>
    <row r="94" spans="1:7" ht="23.25">
      <c r="A94" s="43"/>
      <c r="B94" s="43"/>
      <c r="C94" s="43"/>
      <c r="D94" s="43"/>
      <c r="E94" s="26"/>
      <c r="F94" s="26"/>
      <c r="G94" s="26"/>
    </row>
    <row r="95" spans="1:7" ht="23.25">
      <c r="A95" s="43"/>
      <c r="B95" s="43"/>
      <c r="C95" s="43"/>
      <c r="D95" s="43"/>
      <c r="E95" s="26"/>
      <c r="F95" s="26"/>
      <c r="G95" s="26"/>
    </row>
    <row r="96" spans="1:7" ht="23.25">
      <c r="A96" s="43"/>
      <c r="B96" s="43"/>
      <c r="C96" s="43"/>
      <c r="D96" s="43"/>
      <c r="E96" s="26"/>
      <c r="F96" s="26"/>
      <c r="G96" s="26"/>
    </row>
    <row r="97" spans="1:7" ht="23.25">
      <c r="A97" s="43"/>
      <c r="B97" s="43"/>
      <c r="C97" s="43"/>
      <c r="D97" s="43"/>
      <c r="E97" s="26"/>
      <c r="F97" s="26"/>
      <c r="G97" s="26"/>
    </row>
    <row r="98" spans="1:7" ht="23.25">
      <c r="A98" s="43"/>
      <c r="B98" s="43"/>
      <c r="C98" s="43"/>
      <c r="D98" s="43"/>
      <c r="E98" s="26"/>
      <c r="F98" s="26"/>
      <c r="G98" s="26"/>
    </row>
    <row r="99" spans="1:7" ht="23.25">
      <c r="A99" s="43"/>
      <c r="B99" s="43"/>
      <c r="C99" s="43"/>
      <c r="D99" s="43"/>
      <c r="E99" s="26"/>
      <c r="F99" s="26"/>
      <c r="G99" s="26"/>
    </row>
    <row r="100" spans="1:7" ht="23.25">
      <c r="A100" s="43"/>
      <c r="B100" s="43"/>
      <c r="C100" s="43"/>
      <c r="D100" s="43"/>
      <c r="E100" s="26"/>
      <c r="F100" s="26"/>
      <c r="G100" s="26"/>
    </row>
    <row r="101" spans="1:7" ht="23.25">
      <c r="A101" s="43"/>
      <c r="B101" s="43"/>
      <c r="C101" s="43"/>
      <c r="D101" s="43"/>
      <c r="E101" s="26"/>
      <c r="F101" s="26"/>
      <c r="G101" s="26"/>
    </row>
    <row r="102" spans="1:7" ht="23.25">
      <c r="A102" s="43"/>
      <c r="B102" s="43"/>
      <c r="C102" s="43"/>
      <c r="D102" s="43"/>
      <c r="E102" s="26"/>
      <c r="F102" s="26"/>
      <c r="G102" s="26"/>
    </row>
    <row r="103" spans="1:7" ht="23.25">
      <c r="A103" s="43"/>
      <c r="B103" s="43"/>
      <c r="C103" s="43"/>
      <c r="D103" s="43"/>
      <c r="E103" s="26"/>
      <c r="F103" s="26"/>
      <c r="G103" s="26"/>
    </row>
    <row r="104" spans="1:7" ht="23.25">
      <c r="A104" s="43"/>
      <c r="B104" s="43"/>
      <c r="C104" s="43"/>
      <c r="D104" s="43"/>
      <c r="E104" s="26"/>
      <c r="F104" s="26"/>
      <c r="G104" s="26"/>
    </row>
    <row r="105" spans="1:7" ht="23.25">
      <c r="A105" s="43"/>
      <c r="B105" s="43"/>
      <c r="C105" s="43"/>
      <c r="D105" s="43"/>
      <c r="E105" s="26"/>
      <c r="F105" s="26"/>
      <c r="G105" s="26"/>
    </row>
    <row r="106" spans="1:7" ht="23.25">
      <c r="A106" s="43"/>
      <c r="B106" s="43"/>
      <c r="C106" s="43"/>
      <c r="D106" s="43"/>
      <c r="E106" s="26"/>
      <c r="F106" s="26"/>
      <c r="G106" s="26"/>
    </row>
    <row r="107" spans="1:7" ht="23.25">
      <c r="A107" s="43"/>
      <c r="B107" s="43"/>
      <c r="C107" s="43"/>
      <c r="D107" s="43"/>
      <c r="E107" s="26"/>
      <c r="F107" s="26"/>
      <c r="G107" s="26"/>
    </row>
    <row r="108" spans="1:7" ht="23.25">
      <c r="A108" s="43"/>
      <c r="B108" s="43"/>
      <c r="C108" s="43"/>
      <c r="D108" s="43"/>
      <c r="E108" s="26"/>
      <c r="F108" s="26"/>
      <c r="G108" s="26"/>
    </row>
    <row r="109" spans="1:7" ht="23.25">
      <c r="A109" s="43"/>
      <c r="B109" s="43"/>
      <c r="C109" s="43"/>
      <c r="D109" s="43"/>
      <c r="E109" s="26"/>
      <c r="F109" s="26"/>
      <c r="G109" s="26"/>
    </row>
    <row r="110" spans="1:7" ht="23.25">
      <c r="A110" s="43"/>
      <c r="B110" s="43"/>
      <c r="C110" s="43"/>
      <c r="D110" s="43"/>
      <c r="E110" s="26"/>
      <c r="F110" s="26"/>
      <c r="G110" s="26"/>
    </row>
    <row r="111" spans="1:7" ht="23.25">
      <c r="A111" s="43"/>
      <c r="B111" s="43"/>
      <c r="C111" s="43"/>
      <c r="D111" s="43"/>
      <c r="E111" s="26"/>
      <c r="F111" s="26"/>
      <c r="G111" s="26"/>
    </row>
    <row r="112" spans="1:7" ht="23.25">
      <c r="A112" s="43"/>
      <c r="B112" s="43"/>
      <c r="C112" s="43"/>
      <c r="D112" s="43"/>
      <c r="E112" s="26"/>
      <c r="F112" s="26"/>
      <c r="G112" s="26"/>
    </row>
    <row r="113" spans="1:7" ht="23.25">
      <c r="A113" s="43"/>
      <c r="B113" s="43"/>
      <c r="C113" s="43"/>
      <c r="D113" s="43"/>
      <c r="E113" s="26"/>
      <c r="F113" s="26"/>
      <c r="G113" s="26"/>
    </row>
    <row r="114" spans="1:7" ht="23.25">
      <c r="A114" s="43"/>
      <c r="B114" s="43"/>
      <c r="C114" s="43"/>
      <c r="D114" s="43"/>
      <c r="E114" s="26"/>
      <c r="F114" s="26"/>
      <c r="G114" s="26"/>
    </row>
    <row r="115" spans="1:7" ht="23.25">
      <c r="A115" s="43"/>
      <c r="B115" s="43"/>
      <c r="C115" s="43"/>
      <c r="D115" s="43"/>
      <c r="E115" s="26"/>
      <c r="F115" s="26"/>
      <c r="G115" s="26"/>
    </row>
    <row r="116" spans="1:7" ht="23.25">
      <c r="A116" s="43"/>
      <c r="B116" s="43"/>
      <c r="C116" s="43"/>
      <c r="D116" s="43"/>
      <c r="E116" s="26"/>
      <c r="F116" s="26"/>
      <c r="G116" s="26"/>
    </row>
    <row r="117" spans="1:7" ht="23.25">
      <c r="A117" s="43"/>
      <c r="B117" s="43"/>
      <c r="C117" s="43"/>
      <c r="D117" s="43"/>
      <c r="E117" s="26"/>
      <c r="F117" s="26"/>
      <c r="G117" s="26"/>
    </row>
    <row r="118" spans="1:7" ht="23.25">
      <c r="A118" s="43"/>
      <c r="B118" s="43"/>
      <c r="C118" s="43"/>
      <c r="D118" s="43"/>
      <c r="E118" s="26"/>
      <c r="F118" s="26"/>
      <c r="G118" s="26"/>
    </row>
    <row r="119" spans="1:7" ht="23.25">
      <c r="A119" s="43"/>
      <c r="B119" s="43"/>
      <c r="C119" s="43"/>
      <c r="D119" s="43"/>
      <c r="E119" s="26"/>
      <c r="F119" s="26"/>
      <c r="G119" s="26"/>
    </row>
    <row r="120" spans="1:7" ht="23.25">
      <c r="A120" s="43"/>
      <c r="B120" s="43"/>
      <c r="C120" s="43"/>
      <c r="D120" s="43"/>
      <c r="E120" s="26"/>
      <c r="F120" s="26"/>
      <c r="G120" s="26"/>
    </row>
    <row r="121" spans="1:7" ht="23.25">
      <c r="A121" s="43"/>
      <c r="B121" s="43"/>
      <c r="C121" s="43"/>
      <c r="D121" s="43"/>
      <c r="E121" s="26"/>
      <c r="F121" s="26"/>
      <c r="G121" s="26"/>
    </row>
    <row r="122" spans="1:7" ht="23.25">
      <c r="A122" s="43"/>
      <c r="B122" s="43"/>
      <c r="C122" s="43"/>
      <c r="D122" s="43"/>
      <c r="E122" s="26"/>
      <c r="F122" s="26"/>
      <c r="G122" s="26"/>
    </row>
    <row r="123" spans="1:7" ht="23.25">
      <c r="A123" s="43"/>
      <c r="B123" s="43"/>
      <c r="C123" s="43"/>
      <c r="D123" s="43"/>
      <c r="E123" s="26"/>
      <c r="F123" s="26"/>
      <c r="G123" s="26"/>
    </row>
    <row r="124" spans="1:7" ht="23.25">
      <c r="A124" s="43"/>
      <c r="B124" s="43"/>
      <c r="C124" s="43"/>
      <c r="D124" s="43"/>
      <c r="E124" s="26"/>
      <c r="F124" s="26"/>
      <c r="G124" s="26"/>
    </row>
    <row r="125" spans="1:7" ht="23.25">
      <c r="A125" s="43"/>
      <c r="B125" s="43"/>
      <c r="C125" s="43"/>
      <c r="D125" s="43"/>
      <c r="E125" s="26"/>
      <c r="F125" s="26"/>
      <c r="G125" s="26"/>
    </row>
    <row r="126" spans="1:7" ht="23.25">
      <c r="A126" s="43"/>
      <c r="B126" s="43"/>
      <c r="C126" s="43"/>
      <c r="D126" s="43"/>
      <c r="E126" s="26"/>
      <c r="F126" s="26"/>
      <c r="G126" s="26"/>
    </row>
    <row r="127" spans="1:7" ht="23.25">
      <c r="A127" s="43"/>
      <c r="B127" s="43"/>
      <c r="C127" s="43"/>
      <c r="D127" s="43"/>
      <c r="E127" s="26"/>
      <c r="F127" s="26"/>
      <c r="G127" s="26"/>
    </row>
    <row r="128" spans="1:7" ht="23.25">
      <c r="A128" s="43"/>
      <c r="B128" s="43"/>
      <c r="C128" s="43"/>
      <c r="D128" s="43"/>
      <c r="E128" s="26"/>
      <c r="F128" s="26"/>
      <c r="G128" s="26"/>
    </row>
    <row r="129" spans="1:7" ht="23.25">
      <c r="A129" s="43"/>
      <c r="B129" s="43"/>
      <c r="C129" s="43"/>
      <c r="D129" s="43"/>
      <c r="E129" s="26"/>
      <c r="F129" s="26"/>
      <c r="G129" s="26"/>
    </row>
    <row r="130" spans="1:7" ht="23.25">
      <c r="A130" s="43"/>
      <c r="B130" s="43"/>
      <c r="C130" s="43"/>
      <c r="D130" s="43"/>
      <c r="E130" s="26"/>
      <c r="F130" s="26"/>
      <c r="G130" s="26"/>
    </row>
    <row r="131" spans="1:7" ht="23.25">
      <c r="A131" s="43"/>
      <c r="B131" s="43"/>
      <c r="C131" s="43"/>
      <c r="D131" s="43"/>
      <c r="E131" s="26"/>
      <c r="F131" s="26"/>
      <c r="G131" s="26"/>
    </row>
    <row r="132" spans="1:7" ht="23.25">
      <c r="A132" s="43"/>
      <c r="B132" s="43"/>
      <c r="C132" s="43"/>
      <c r="D132" s="43"/>
      <c r="E132" s="26"/>
      <c r="F132" s="26"/>
      <c r="G132" s="26"/>
    </row>
    <row r="133" spans="1:7" ht="23.25">
      <c r="A133" s="43"/>
      <c r="B133" s="43"/>
      <c r="C133" s="43"/>
      <c r="D133" s="43"/>
      <c r="E133" s="26"/>
      <c r="F133" s="26"/>
      <c r="G133" s="26"/>
    </row>
  </sheetData>
  <sheetProtection/>
  <mergeCells count="16">
    <mergeCell ref="B10:D10"/>
    <mergeCell ref="E68:G68"/>
    <mergeCell ref="B13:D13"/>
    <mergeCell ref="A1:G1"/>
    <mergeCell ref="A3:G3"/>
    <mergeCell ref="A4:G4"/>
    <mergeCell ref="A5:G5"/>
    <mergeCell ref="A2:G2"/>
    <mergeCell ref="B36:D36"/>
    <mergeCell ref="B58:D58"/>
    <mergeCell ref="A92:D92"/>
    <mergeCell ref="A68:D69"/>
    <mergeCell ref="B19:D19"/>
    <mergeCell ref="B20:D20"/>
    <mergeCell ref="B21:D21"/>
    <mergeCell ref="B22:D22"/>
  </mergeCells>
  <printOptions/>
  <pageMargins left="0.31496062992125984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D22"/>
  <sheetViews>
    <sheetView zoomScale="110" zoomScaleNormal="110" zoomScalePageLayoutView="0" workbookViewId="0" topLeftCell="A1">
      <selection activeCell="E6" sqref="E6"/>
    </sheetView>
  </sheetViews>
  <sheetFormatPr defaultColWidth="9.140625" defaultRowHeight="21.75"/>
  <cols>
    <col min="1" max="1" width="6.7109375" style="5" customWidth="1"/>
    <col min="2" max="2" width="6.421875" style="5" customWidth="1"/>
    <col min="3" max="3" width="75.8515625" style="5" customWidth="1"/>
    <col min="4" max="4" width="10.421875" style="5" customWidth="1"/>
    <col min="5" max="16384" width="9.140625" style="5" customWidth="1"/>
  </cols>
  <sheetData>
    <row r="1" ht="12" customHeight="1"/>
    <row r="2" ht="23.25">
      <c r="B2" s="5" t="s">
        <v>117</v>
      </c>
    </row>
    <row r="3" ht="23.25">
      <c r="B3" s="5" t="s">
        <v>118</v>
      </c>
    </row>
    <row r="4" ht="23.25">
      <c r="B4" s="5" t="s">
        <v>119</v>
      </c>
    </row>
    <row r="5" ht="23.25">
      <c r="B5" s="5" t="s">
        <v>31</v>
      </c>
    </row>
    <row r="6" ht="23.25">
      <c r="B6" s="5" t="s">
        <v>121</v>
      </c>
    </row>
    <row r="7" ht="23.25">
      <c r="B7" s="5" t="s">
        <v>135</v>
      </c>
    </row>
    <row r="8" ht="23.25">
      <c r="B8" s="5" t="s">
        <v>136</v>
      </c>
    </row>
    <row r="10" ht="23.25">
      <c r="A10" s="40" t="s">
        <v>18</v>
      </c>
    </row>
    <row r="11" ht="9" customHeight="1" thickBot="1"/>
    <row r="12" spans="2:4" ht="24.75" thickBot="1" thickTop="1">
      <c r="B12" s="41" t="s">
        <v>0</v>
      </c>
      <c r="C12" s="41" t="s">
        <v>5</v>
      </c>
      <c r="D12" s="42" t="s">
        <v>6</v>
      </c>
    </row>
    <row r="13" spans="2:4" ht="24" thickTop="1">
      <c r="B13" s="95">
        <v>1</v>
      </c>
      <c r="C13" s="96" t="s">
        <v>46</v>
      </c>
      <c r="D13" s="97">
        <v>2</v>
      </c>
    </row>
    <row r="14" spans="2:4" ht="23.25">
      <c r="B14" s="95">
        <v>2</v>
      </c>
      <c r="C14" s="96" t="s">
        <v>57</v>
      </c>
      <c r="D14" s="97">
        <v>2</v>
      </c>
    </row>
    <row r="15" spans="2:4" ht="23.25">
      <c r="B15" s="95">
        <v>3</v>
      </c>
      <c r="C15" s="96" t="s">
        <v>53</v>
      </c>
      <c r="D15" s="97">
        <v>2</v>
      </c>
    </row>
    <row r="16" spans="2:4" ht="23.25">
      <c r="B16" s="95">
        <v>4</v>
      </c>
      <c r="C16" s="96" t="s">
        <v>41</v>
      </c>
      <c r="D16" s="97">
        <v>1</v>
      </c>
    </row>
    <row r="17" spans="2:4" ht="23.25">
      <c r="B17" s="95">
        <v>5</v>
      </c>
      <c r="C17" s="108" t="s">
        <v>51</v>
      </c>
      <c r="D17" s="99">
        <v>1</v>
      </c>
    </row>
    <row r="18" spans="2:4" ht="23.25">
      <c r="B18" s="95">
        <v>6</v>
      </c>
      <c r="C18" s="96" t="s">
        <v>58</v>
      </c>
      <c r="D18" s="97">
        <v>1</v>
      </c>
    </row>
    <row r="19" spans="2:4" ht="23.25">
      <c r="B19" s="95">
        <v>7</v>
      </c>
      <c r="C19" s="96" t="s">
        <v>59</v>
      </c>
      <c r="D19" s="97">
        <v>1</v>
      </c>
    </row>
    <row r="20" spans="2:4" ht="23.25">
      <c r="B20" s="122"/>
      <c r="C20" s="123"/>
      <c r="D20" s="124"/>
    </row>
    <row r="21" spans="2:4" ht="24" thickBot="1">
      <c r="B21" s="109"/>
      <c r="C21" s="98"/>
      <c r="D21" s="109">
        <f>SUM(D13:D20)</f>
        <v>10</v>
      </c>
    </row>
    <row r="22" spans="1:3" s="43" customFormat="1" ht="12.75" customHeight="1" thickTop="1">
      <c r="A22" s="26"/>
      <c r="C22" s="26"/>
    </row>
  </sheetData>
  <sheetProtection/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bee</cp:lastModifiedBy>
  <cp:lastPrinted>2011-01-06T07:34:01Z</cp:lastPrinted>
  <dcterms:created xsi:type="dcterms:W3CDTF">2002-09-01T05:31:45Z</dcterms:created>
  <dcterms:modified xsi:type="dcterms:W3CDTF">2011-01-24T07:56:49Z</dcterms:modified>
  <cp:category/>
  <cp:version/>
  <cp:contentType/>
  <cp:contentStatus/>
</cp:coreProperties>
</file>