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2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'คีย์'!$A$4:$Y$51</definedName>
  </definedNames>
  <calcPr fullCalcOnLoad="1"/>
</workbook>
</file>

<file path=xl/sharedStrings.xml><?xml version="1.0" encoding="utf-8"?>
<sst xmlns="http://schemas.openxmlformats.org/spreadsheetml/2006/main" count="161" uniqueCount="134">
  <si>
    <t>ลำดับที่</t>
  </si>
  <si>
    <t>รายการ</t>
  </si>
  <si>
    <t>ความถี่</t>
  </si>
  <si>
    <t>คณะ</t>
  </si>
  <si>
    <t>เพื่อน</t>
  </si>
  <si>
    <t>ปชส</t>
  </si>
  <si>
    <t>เว็บ</t>
  </si>
  <si>
    <t>sms</t>
  </si>
  <si>
    <t>X</t>
  </si>
  <si>
    <t>SD</t>
  </si>
  <si>
    <t>เพศ</t>
  </si>
  <si>
    <t>สาขาวิชา</t>
  </si>
  <si>
    <t>แผ่น</t>
  </si>
  <si>
    <t>รวม</t>
  </si>
  <si>
    <t>ภาษาไทย</t>
  </si>
  <si>
    <t>ชาย</t>
  </si>
  <si>
    <t>หญิง</t>
  </si>
  <si>
    <t>วิทยาศาสตร์การแพทย์</t>
  </si>
  <si>
    <t>ตอนที่ 3 ข้อเสนอแนะ</t>
  </si>
  <si>
    <t>เภสัชศาสตร์</t>
  </si>
  <si>
    <t>อีเมลล์</t>
  </si>
  <si>
    <t>จุลชีววิทยา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</si>
  <si>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</si>
  <si>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</si>
  <si>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</si>
  <si>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</si>
  <si>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</si>
  <si>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ตาราง 1  แสดงจำนวนและร้อยละของผู้ตอบแบบประเมิน จำแนกตามเพศ</t>
  </si>
  <si>
    <t>สาขา</t>
  </si>
  <si>
    <t>ระดับความคิดเห็น</t>
  </si>
  <si>
    <t>1. ด้านกระบวนการขั้นตอนการให้บริการ</t>
  </si>
  <si>
    <t xml:space="preserve">   1.1 การประชาสัมพันธ์และการแจ้งข่าว</t>
  </si>
  <si>
    <t xml:space="preserve">   1.2 การลงทะเบียนเข้าร่วมโครงการฯ</t>
  </si>
  <si>
    <t>เฉลี่ยรวมด้านกระบวนการขั้นตอนการให้บริการ</t>
  </si>
  <si>
    <t>2. ด้านเจ้าหน้าที่ผู้ให้บริการ</t>
  </si>
  <si>
    <t xml:space="preserve">    2.1 การประสานงาน/การรับแจ้งข่าว/การให้ข้อมูลเกี่ยวกับโครงการฯ</t>
  </si>
  <si>
    <t xml:space="preserve">    2.2 การอำนวยความสะดวกในการเข้าร่วมโครงการฯ</t>
  </si>
  <si>
    <t>เฉลี่ยรวมด้านเจ้าหน้าที่ให้บริการ</t>
  </si>
  <si>
    <t>3. ด้านสิ่งอำนวยความสะดวก</t>
  </si>
  <si>
    <t xml:space="preserve">   3.1  สถานที่จัดโครงการฯ</t>
  </si>
  <si>
    <t xml:space="preserve">   3.2  โสตทัศนูปกรณ์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</si>
  <si>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</si>
  <si>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</si>
  <si>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</si>
  <si>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ตอนที่ 2  ความคิดเห็นเกี่ยวกับโครงการฯ</t>
  </si>
  <si>
    <t>ตาราง 3  แสดงจำนวนและร้อยละของผู้ตอบแบบประเมิน จำแนกตามคณะ / สาขาวิชา</t>
  </si>
  <si>
    <t>ตาราง 5  แสดงค่าเฉลี่ย  ส่วนเบี่ยงเบนมาตรฐาน และระดับความคิดเห็นเกี่ยวกับโครงการฯ</t>
  </si>
  <si>
    <t xml:space="preserve"> - 5 -</t>
  </si>
  <si>
    <t>แหล่งข้อมูล</t>
  </si>
  <si>
    <t>คณะที่สังกัด</t>
  </si>
  <si>
    <t>E - mail</t>
  </si>
  <si>
    <t xml:space="preserve"> - 6 -</t>
  </si>
  <si>
    <t xml:space="preserve"> - 4 -</t>
  </si>
  <si>
    <t>ตาราง 4  แสดงข้อมูลการรับทราบการจัดโครงการฯ (ตอบได้มากกว่า 1 ข้อ)</t>
  </si>
  <si>
    <t>อื่นๆ (เพื่อน)</t>
  </si>
  <si>
    <t xml:space="preserve">                 จากตาราง 5  การประเมินความคิดเห็นเกี่ยวกับการจัดโครงการฯ  พบว่า  ผู้ตอบแบบประเมิน</t>
  </si>
  <si>
    <t>วันเสาร์ที่ 23 กรกฎาคม 2554</t>
  </si>
  <si>
    <t xml:space="preserve">ณ  ห้องปราบไตรจักร 22 อาคารปราบไตรจักร มหาวิทยาลัยนเรศวร </t>
  </si>
  <si>
    <t>การบริหารการศึกษา</t>
  </si>
  <si>
    <t>ศึกษาศาสตร์</t>
  </si>
  <si>
    <t>สถานะภาพ</t>
  </si>
  <si>
    <t>คณาจารย์</t>
  </si>
  <si>
    <t>นิสิต</t>
  </si>
  <si>
    <t>วิทยาศาสตร์การเกษตร</t>
  </si>
  <si>
    <t>เกษตรศาสตร์</t>
  </si>
  <si>
    <t>การจัดการทรัพยากรธรรมชาติและสิ่งแวดล้อม</t>
  </si>
  <si>
    <t>ควรมีการจัดสัมมนาอีกครั้ง</t>
  </si>
  <si>
    <t>Tel</t>
  </si>
  <si>
    <t>ควรให้นิสิตได้มีโอกาสแสดงความคิดเห็น นำเสนอปัญหาเพื่อหาทางออกร่วมกัน</t>
  </si>
  <si>
    <t>ควรมีการสัมมนาในประเด็นที่จะทำให้การเรียนของนิสิตมีคุณภาพมากขึ้น โดยการสนับสนุน</t>
  </si>
  <si>
    <t>ดูแลของบัณฑิตวิทยาลัยที่ทำหน้าที่สนับสนุน นอกเหนือจากการกำกับติดตามแต่เพียงอย่างเดียว</t>
  </si>
  <si>
    <t>หลักสูตรและการสอน</t>
  </si>
  <si>
    <t>ควรประชาสัมพันธ์หลายๆช่องทาง เพื่อให้นิสิตทราบและเข้าร่วมโครงการ</t>
  </si>
  <si>
    <t xml:space="preserve">ควรมีโครงการกิจกรรมที่มีส่วนช่วยหรือส่งเสริม สนับสนุน ในการเรียนการสอนระดับปริญญาเอก </t>
  </si>
  <si>
    <t>เพื่อให้นิสิตมีคุณภาพ</t>
  </si>
  <si>
    <t>เทคโนโลยีและสื่อสารการศึกษา</t>
  </si>
  <si>
    <t>ฟิสิกส์ประยุกต์</t>
  </si>
  <si>
    <t>วิทยาศาสตร์</t>
  </si>
  <si>
    <t>มนุษยศาสตร์</t>
  </si>
  <si>
    <t>การศึกษา</t>
  </si>
  <si>
    <t>พลังงานทดแทน</t>
  </si>
  <si>
    <t>วิทยาลัยพลังงานทดแทน</t>
  </si>
  <si>
    <t>ควรระบุวัน เวลา สถานที่อย่างชัดเจนไม่เปลี่ยนแปลงกะทันหัน</t>
  </si>
  <si>
    <t>ควรรับฟังข้อคิดเห็นของนิสิตและเป็นกัลยาณมิตรไม่ควรใช้การข่มขู่หรือเชิงบังคับ</t>
  </si>
  <si>
    <t>ควรมีการสื่อสารกับนิสิตเป็นรายบุคคลด้วยช่องทางที่ทันสมัย</t>
  </si>
  <si>
    <t>การสื่อสารเพียงทางเดียวไม่เป็นผลในการแก้ปัญหา</t>
  </si>
  <si>
    <t>การจัดการกีฬา</t>
  </si>
  <si>
    <t xml:space="preserve">          จากตาราง 1  พบว่า  มีผู้ตอบแบบประเมินส่วนใหญ่เป็นเพศชาย ร้อยละ 62.79  และเป็นเพศหญิง ร้อยละ 37.21</t>
  </si>
  <si>
    <t>คณะเกษตรศาสตร์ฯ</t>
  </si>
  <si>
    <t>ตาราง 2  แสดงจำนวนและร้อยละของผู้ตอบแบบประเมิน จำแนกตามสถานภาพ</t>
  </si>
  <si>
    <t>สถานภาพ</t>
  </si>
  <si>
    <t xml:space="preserve">           จากตาราง 2  พบว่า  ผู้ตอบแบบประเมินเป็นนิสิตบัณฑิตศึกษาทั้งหมด</t>
  </si>
  <si>
    <t xml:space="preserve">            จากตาราง 3  พบว่า  ผู้ตอบแบบประเมินส่วนใหญ่สังกัดคณะศึกษาศาสตร์ สาขาวิชาหลักสูตรและการสอน</t>
  </si>
  <si>
    <t>ร้อยละ 9.30</t>
  </si>
  <si>
    <t>ร้อยละ 25.58  รองลงมาได้แก่ สาขาวิชาการบริหารการศึกษา ร้อยละ 20.93 และสาขาวิชาเทคโนโลยีและสื่อสารการศึกษา</t>
  </si>
  <si>
    <t>โทรศัพท์</t>
  </si>
  <si>
    <t xml:space="preserve">ร้อยละ 36.84  รองลงมาได้แก่ คณะที่สังกัด ร้อยละ 24.56 และเพื่อน ร้อยละ 17.54 </t>
  </si>
  <si>
    <t>4.  ด้านคุณภาพการให้บริการ (การเสวนาฯ นิสิตระดับปริญญาเอก)</t>
  </si>
  <si>
    <t xml:space="preserve">     4.1  วัตถุประสงค์ของการจัดเสวนาฯ</t>
  </si>
  <si>
    <t xml:space="preserve">           การสำเร็จการศึกษา</t>
  </si>
  <si>
    <t xml:space="preserve">           ระเบียบ ประกาศ ที่เกี่ยวข้องกับการทำวิทยานิพนธ์และเงื่อนไข</t>
  </si>
  <si>
    <t xml:space="preserve">     4.4  วิทยากร โดย ผศ.ดร.คนึงนิจ ภู่พัฒน์วิบูลย์ คณบดีบัณฑิตวิทยาลัย</t>
  </si>
  <si>
    <t xml:space="preserve">     4.5  รูปแบบการจัดเสวนาฯ</t>
  </si>
  <si>
    <t xml:space="preserve">     4.6  ประโยชน์ที่ได้รับจากการเข้าร่วมโครงการฯ</t>
  </si>
  <si>
    <t xml:space="preserve">     4.7  ระยะเวลาในการจัดโครงการฯ</t>
  </si>
  <si>
    <t xml:space="preserve">     4.8  เอกสารประกอบโครงการฯ</t>
  </si>
  <si>
    <t xml:space="preserve">     4.9  การตอบข้อซัก-ถาม</t>
  </si>
  <si>
    <t xml:space="preserve">     4.3  กิจกรรมการร่วมเสวนาเกี่ยวกับปัญหาอุปสรรคและการรับฟังข้อเสนอแนะ</t>
  </si>
  <si>
    <t xml:space="preserve">มีความคิดเห็นโดยรวมอยู่ในระดับปานกลาง (ค่าเฉลี่ย 3.40)  โดยมีความพึงพอใจโสตทัศนูปกรณ์ มากที่สุด </t>
  </si>
  <si>
    <t xml:space="preserve">(ค่าเฉลี่ย 4.12)  รองลงมาได้แก่  สถานที่จัดโครงการฯ (ค่าเฉลี่ย 3.98) และเอกสารประกอบโครงการฯ (ค่าเฉลี่ย 3.78) </t>
  </si>
  <si>
    <t>ควรตรงต่อเวลาและบริหารเวลาให้ตรงกับกำหนดการของโครงการที่กำหนดไว้</t>
  </si>
  <si>
    <t>ณ ห้องปราบไตรจักร 22 อาคารปราบไตรจักร มหาวิทยาลัยนเรศวร พบว่า มีนิสิตเข้าร่วมโครงการจำนวนทั้งสิ้น 59 คน</t>
  </si>
  <si>
    <t>และมีผู้ตอบแบบประเมิน จำนวน 43 คน  คิดเป็นร้อยละ 72.88  โดยมีรายละเอียดดังนี้</t>
  </si>
  <si>
    <t xml:space="preserve">มีนิสิตเข้าร่วมโครงการจำนวนทั้งสิ้น 59 คน และมีผู้ตอบแบบประเมิน จำนวน 43 คน  คิดเป็นร้อยละ 72.88 </t>
  </si>
  <si>
    <t xml:space="preserve"> </t>
  </si>
  <si>
    <t>ส่วนใหญ่สังกัดคณะศึกษาศาสตร์ สาขาวิชาหลักสูตรและการสอน ร้อยละ 25.58  รองลงมาได้แก่ สาขาวิชา</t>
  </si>
  <si>
    <t>การบริหารการศึกษา ร้อยละ 20.93 และสาขาวิชาเทคโนโลยีและสื่อสารการศึกษา ร้อยละ 9.30</t>
  </si>
  <si>
    <t xml:space="preserve">รองลงมาได้แก่ สถานที่จัดโครงการฯ (ค่าเฉลี่ย 3.98) และเอกสารประกอบโครงการฯ (ค่าเฉลี่ย 3.78) </t>
  </si>
  <si>
    <t xml:space="preserve">            การประเมินความคิดเห็นเกี่ยวกับการจัดโครงการฯ พบว่า  ผู้ตอบแบบประเมินมีความคิดเห็น</t>
  </si>
  <si>
    <t xml:space="preserve">โดยรวมอยู่ในระดับปานกลาง (ค่าเฉลี่ย 3.40)  โดยมีความพึงพอใจโสตทัศนูปกรณ์ มากที่สุด (ค่าเฉลี่ย 4.12)  </t>
  </si>
  <si>
    <t xml:space="preserve">(ค่าเฉลี่ย 4.12)  รองลงมาได้แก่  สถานที่จัดโครงการฯ (ค่าเฉลี่ย 3.98) และเอกสารประกอบโครงการฯ </t>
  </si>
  <si>
    <t xml:space="preserve">(ค่าเฉลี่ย 3.78) </t>
  </si>
  <si>
    <t xml:space="preserve">วันที่ 23 กรกฎาคม 2554 ณ ห้องปราบไตรจักร 22 อาคารปราบไตรจักร มหาวิทยาลัยนเรศวร พบว่า </t>
  </si>
  <si>
    <t xml:space="preserve">เป็นเพศชาย ร้อยละ 62.79  และเป็นเพศหญิง ร้อยละ 37.21 ผู้ตอบแบบประเมินเป็นนิสิตบัณฑิตศึกษา </t>
  </si>
  <si>
    <t xml:space="preserve">            ผู้เข้าร่วมโครงการฯ ส่วนใหญ่รับทราบข้อมูลการจัดโครงการฯจากเว็บไซต์บัณฑิตวิทยาลัย มากที่สุด </t>
  </si>
  <si>
    <t>เว็บไซต์บัณฑิตวิทยาลัย</t>
  </si>
  <si>
    <t xml:space="preserve">            จากตาราง 4  พบว่า  ผู้เข้าร่วมโครงการฯ ส่วนใหญ่รับทราบข่าวจากเว็บไซต์บัณฑิตวิทยาลัย มากที่สุด </t>
  </si>
  <si>
    <t>N = 43</t>
  </si>
  <si>
    <t xml:space="preserve">     4.2  การบรรยายเกี่ยวกับขั้นตอน แนวปฏิบัติการทำวิทยานิพนธ์ ข้อบังคับ </t>
  </si>
  <si>
    <t>ควรรับฟังปัญหาของนิสิตมากๆ เพื่อหารือในการแก้ปัญหามากกว่าบรรยายเพียงอย่างเดียว</t>
  </si>
  <si>
    <t xml:space="preserve">                 จากการจัดโครงการสัมมนานิสิตบัณฑิตศึกษา ระดับปริญญาเอก มหาวิทยาลัยนเรศวร </t>
  </si>
  <si>
    <t>ผลการประเมินโครงการสัมมนานิสิตบัณฑิตศึกษา ระดับปริญญาเอก มหาวิทยาลัยนเรศวร</t>
  </si>
  <si>
    <t>ควรหาแหล่งเวทีให้นิสิตได้นำเสนอผลงานทางวิชาการ และเผยแพร่ให้นิสิตทราบ</t>
  </si>
  <si>
    <t xml:space="preserve">     จากการจัดโครงการสัมมนานิสิตบัณฑิตศึกษา ระดับปริญญาเอก มหาวิทยาลัยนเรศวร วันที่ 23 กรกฎาคม 2554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</si>
</sst>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6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7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2" fontId="8" fillId="0" borderId="3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9" fillId="0" borderId="30" xfId="0" applyFont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2" fontId="4" fillId="41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35" xfId="0" applyFont="1" applyBorder="1" applyAlignment="1">
      <alignment/>
    </xf>
    <xf numFmtId="2" fontId="8" fillId="0" borderId="44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34" xfId="0" applyFont="1" applyBorder="1" applyAlignment="1">
      <alignment/>
    </xf>
    <xf numFmtId="2" fontId="8" fillId="0" borderId="46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36" xfId="0" applyFont="1" applyBorder="1" applyAlignment="1">
      <alignment/>
    </xf>
    <xf numFmtId="2" fontId="8" fillId="0" borderId="48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00"/>
  <sheetViews>
    <sheetView zoomScalePageLayoutView="0" workbookViewId="0" topLeftCell="H1">
      <pane ySplit="4" topLeftCell="A67" activePane="bottomLeft" state="frozen"/>
      <selection pane="topLeft" activeCell="A1" sqref="A1"/>
      <selection pane="bottomLeft" activeCell="L50" sqref="L50"/>
    </sheetView>
  </sheetViews>
  <sheetFormatPr defaultColWidth="9.140625" defaultRowHeight="12.75"/>
  <cols>
    <col min="1" max="1" width="7.00390625" style="5" customWidth="1"/>
    <col min="2" max="2" width="5.8515625" style="5" customWidth="1"/>
    <col min="3" max="3" width="35.8515625" style="5" bestFit="1" customWidth="1"/>
    <col min="4" max="4" width="33.57421875" style="5" bestFit="1" customWidth="1"/>
    <col min="5" max="5" width="19.57421875" style="5" bestFit="1" customWidth="1"/>
    <col min="6" max="6" width="5.28125" style="5" customWidth="1"/>
    <col min="7" max="11" width="5.00390625" style="5" customWidth="1"/>
    <col min="12" max="12" width="9.57421875" style="5" customWidth="1"/>
    <col min="13" max="13" width="4.57421875" style="5" bestFit="1" customWidth="1"/>
    <col min="14" max="19" width="5.00390625" style="5" customWidth="1"/>
    <col min="20" max="20" width="4.8515625" style="5" customWidth="1"/>
    <col min="21" max="21" width="4.57421875" style="5" customWidth="1"/>
    <col min="22" max="24" width="4.421875" style="5" customWidth="1"/>
    <col min="25" max="25" width="4.7109375" style="5" customWidth="1"/>
    <col min="26" max="27" width="5.140625" style="5" customWidth="1"/>
    <col min="28" max="16384" width="8.7109375" style="1" customWidth="1"/>
  </cols>
  <sheetData>
    <row r="3" spans="1:27" ht="24">
      <c r="A3" s="55" t="s">
        <v>0</v>
      </c>
      <c r="B3" s="60" t="s">
        <v>10</v>
      </c>
      <c r="C3" s="57" t="s">
        <v>11</v>
      </c>
      <c r="D3" s="58" t="s">
        <v>3</v>
      </c>
      <c r="E3" s="59" t="s">
        <v>60</v>
      </c>
      <c r="F3" s="61" t="s">
        <v>20</v>
      </c>
      <c r="G3" s="106" t="s">
        <v>5</v>
      </c>
      <c r="H3" s="106"/>
      <c r="I3" s="106"/>
      <c r="J3" s="106"/>
      <c r="K3" s="106"/>
      <c r="L3" s="62" t="s">
        <v>4</v>
      </c>
      <c r="M3" s="61">
        <v>1</v>
      </c>
      <c r="N3" s="61"/>
      <c r="O3" s="106">
        <v>2</v>
      </c>
      <c r="P3" s="106"/>
      <c r="Q3" s="61">
        <v>3</v>
      </c>
      <c r="R3" s="61"/>
      <c r="S3" s="106">
        <v>4</v>
      </c>
      <c r="T3" s="106"/>
      <c r="U3" s="106"/>
      <c r="V3" s="106"/>
      <c r="W3" s="106"/>
      <c r="X3" s="106"/>
      <c r="Y3" s="106"/>
      <c r="Z3" s="106"/>
      <c r="AA3" s="106"/>
    </row>
    <row r="4" spans="1:27" ht="24">
      <c r="A4" s="55"/>
      <c r="B4" s="60"/>
      <c r="C4" s="57"/>
      <c r="D4" s="58"/>
      <c r="E4" s="59"/>
      <c r="F4" s="61"/>
      <c r="G4" s="54" t="s">
        <v>6</v>
      </c>
      <c r="H4" s="61" t="s">
        <v>12</v>
      </c>
      <c r="I4" s="54" t="s">
        <v>3</v>
      </c>
      <c r="J4" s="61" t="s">
        <v>67</v>
      </c>
      <c r="K4" s="54" t="s">
        <v>7</v>
      </c>
      <c r="L4" s="62"/>
      <c r="M4" s="55">
        <v>1.1</v>
      </c>
      <c r="N4" s="65">
        <v>1.2</v>
      </c>
      <c r="O4" s="65">
        <v>2.1</v>
      </c>
      <c r="P4" s="55">
        <v>2.2</v>
      </c>
      <c r="Q4" s="65">
        <v>3.1</v>
      </c>
      <c r="R4" s="55">
        <v>3.2</v>
      </c>
      <c r="S4" s="55">
        <v>4.1</v>
      </c>
      <c r="T4" s="65">
        <v>4.2</v>
      </c>
      <c r="U4" s="55">
        <v>4.3</v>
      </c>
      <c r="V4" s="65">
        <v>4.4</v>
      </c>
      <c r="W4" s="55">
        <v>4.5</v>
      </c>
      <c r="X4" s="65">
        <v>4.6</v>
      </c>
      <c r="Y4" s="55">
        <v>4.7</v>
      </c>
      <c r="Z4" s="63">
        <v>4.8</v>
      </c>
      <c r="AA4" s="64">
        <v>4.9</v>
      </c>
    </row>
    <row r="5" spans="1:29" ht="24">
      <c r="A5" s="5">
        <v>1</v>
      </c>
      <c r="B5" s="5">
        <v>1</v>
      </c>
      <c r="C5" s="5">
        <v>1</v>
      </c>
      <c r="D5" s="5">
        <v>1</v>
      </c>
      <c r="E5" s="5">
        <v>2</v>
      </c>
      <c r="G5" s="5">
        <v>1</v>
      </c>
      <c r="I5" s="5">
        <v>1</v>
      </c>
      <c r="M5" s="5">
        <v>4</v>
      </c>
      <c r="N5" s="5">
        <v>4</v>
      </c>
      <c r="O5" s="5">
        <v>4</v>
      </c>
      <c r="P5" s="5">
        <v>4</v>
      </c>
      <c r="Q5" s="5">
        <v>5</v>
      </c>
      <c r="R5" s="5">
        <v>5</v>
      </c>
      <c r="S5" s="5">
        <v>5</v>
      </c>
      <c r="T5" s="5">
        <v>5</v>
      </c>
      <c r="V5" s="5">
        <v>5</v>
      </c>
      <c r="W5" s="5">
        <v>4</v>
      </c>
      <c r="X5" s="5">
        <v>4</v>
      </c>
      <c r="Y5" s="5">
        <v>5</v>
      </c>
      <c r="Z5" s="5">
        <v>5</v>
      </c>
      <c r="AC5" s="68">
        <f>AVERAGE(M5:AA5)</f>
        <v>4.538461538461538</v>
      </c>
    </row>
    <row r="6" spans="1:29" ht="24">
      <c r="A6" s="5">
        <v>2</v>
      </c>
      <c r="B6" s="5">
        <v>1</v>
      </c>
      <c r="C6" s="5">
        <v>1</v>
      </c>
      <c r="D6" s="5">
        <v>1</v>
      </c>
      <c r="E6" s="5">
        <v>2</v>
      </c>
      <c r="G6" s="5">
        <v>1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5">
        <v>5</v>
      </c>
      <c r="T6" s="5">
        <v>5</v>
      </c>
      <c r="U6" s="5">
        <v>4</v>
      </c>
      <c r="V6" s="5">
        <v>5</v>
      </c>
      <c r="W6" s="5">
        <v>4</v>
      </c>
      <c r="X6" s="5">
        <v>4</v>
      </c>
      <c r="Y6" s="5">
        <v>4</v>
      </c>
      <c r="Z6" s="5">
        <v>5</v>
      </c>
      <c r="AA6" s="5">
        <v>4</v>
      </c>
      <c r="AC6" s="68">
        <f aca="true" t="shared" si="0" ref="AC6:AC47">AVERAGE(M6:AA6)</f>
        <v>4.666666666666667</v>
      </c>
    </row>
    <row r="7" spans="1:29" ht="24">
      <c r="A7" s="5">
        <v>3</v>
      </c>
      <c r="B7" s="5">
        <v>2</v>
      </c>
      <c r="C7" s="5">
        <v>1</v>
      </c>
      <c r="D7" s="5">
        <v>1</v>
      </c>
      <c r="E7" s="5">
        <v>2</v>
      </c>
      <c r="L7" s="5">
        <v>1</v>
      </c>
      <c r="M7" s="5">
        <v>3</v>
      </c>
      <c r="N7" s="5">
        <v>4</v>
      </c>
      <c r="O7" s="5">
        <v>4</v>
      </c>
      <c r="P7" s="5">
        <v>4</v>
      </c>
      <c r="Q7" s="5">
        <v>4</v>
      </c>
      <c r="R7" s="5">
        <v>5</v>
      </c>
      <c r="S7" s="5">
        <v>4</v>
      </c>
      <c r="T7" s="5">
        <v>4</v>
      </c>
      <c r="U7" s="5">
        <v>4</v>
      </c>
      <c r="V7" s="5">
        <v>4</v>
      </c>
      <c r="W7" s="5">
        <v>4</v>
      </c>
      <c r="X7" s="5">
        <v>5</v>
      </c>
      <c r="Y7" s="5">
        <v>4</v>
      </c>
      <c r="Z7" s="5">
        <v>5</v>
      </c>
      <c r="AA7" s="5">
        <v>4</v>
      </c>
      <c r="AC7" s="68">
        <f t="shared" si="0"/>
        <v>4.133333333333334</v>
      </c>
    </row>
    <row r="8" spans="1:29" ht="24">
      <c r="A8" s="5">
        <v>4</v>
      </c>
      <c r="B8" s="5">
        <v>1</v>
      </c>
      <c r="C8" s="5">
        <v>2</v>
      </c>
      <c r="D8" s="5">
        <v>2</v>
      </c>
      <c r="E8" s="5">
        <v>2</v>
      </c>
      <c r="G8" s="5">
        <v>1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4</v>
      </c>
      <c r="S8" s="5">
        <v>4</v>
      </c>
      <c r="T8" s="5">
        <v>4</v>
      </c>
      <c r="U8" s="5">
        <v>3</v>
      </c>
      <c r="V8" s="5">
        <v>4</v>
      </c>
      <c r="W8" s="5">
        <v>3</v>
      </c>
      <c r="X8" s="5">
        <v>3</v>
      </c>
      <c r="Y8" s="5">
        <v>3</v>
      </c>
      <c r="Z8" s="5">
        <v>4</v>
      </c>
      <c r="AA8" s="5">
        <v>3</v>
      </c>
      <c r="AC8" s="68">
        <f t="shared" si="0"/>
        <v>3.6666666666666665</v>
      </c>
    </row>
    <row r="9" spans="1:29" ht="24">
      <c r="A9" s="5">
        <v>5</v>
      </c>
      <c r="B9" s="5">
        <v>1</v>
      </c>
      <c r="C9" s="5">
        <v>3</v>
      </c>
      <c r="D9" s="5">
        <v>2</v>
      </c>
      <c r="E9" s="5">
        <v>2</v>
      </c>
      <c r="G9" s="5">
        <v>1</v>
      </c>
      <c r="M9" s="5">
        <v>4</v>
      </c>
      <c r="N9" s="5">
        <v>4</v>
      </c>
      <c r="O9" s="5">
        <v>4</v>
      </c>
      <c r="P9" s="5">
        <v>4</v>
      </c>
      <c r="Q9" s="5">
        <v>4</v>
      </c>
      <c r="R9" s="5">
        <v>4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4</v>
      </c>
      <c r="Y9" s="5">
        <v>5</v>
      </c>
      <c r="Z9" s="5">
        <v>5</v>
      </c>
      <c r="AA9" s="5">
        <v>4</v>
      </c>
      <c r="AC9" s="68">
        <f t="shared" si="0"/>
        <v>4.466666666666667</v>
      </c>
    </row>
    <row r="10" spans="1:29" ht="24">
      <c r="A10" s="5">
        <v>6</v>
      </c>
      <c r="B10" s="5">
        <v>1</v>
      </c>
      <c r="C10" s="5">
        <v>3</v>
      </c>
      <c r="D10" s="5">
        <v>2</v>
      </c>
      <c r="E10" s="5">
        <v>2</v>
      </c>
      <c r="F10" s="5">
        <v>1</v>
      </c>
      <c r="G10" s="5">
        <v>1</v>
      </c>
      <c r="J10" s="5">
        <v>1</v>
      </c>
      <c r="M10" s="5">
        <v>5</v>
      </c>
      <c r="N10" s="5">
        <v>5</v>
      </c>
      <c r="O10" s="5">
        <v>5</v>
      </c>
      <c r="P10" s="5">
        <v>5</v>
      </c>
      <c r="Q10" s="5">
        <v>5</v>
      </c>
      <c r="R10" s="5">
        <v>5</v>
      </c>
      <c r="S10" s="5">
        <v>4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4</v>
      </c>
      <c r="AC10" s="68">
        <f t="shared" si="0"/>
        <v>4.866666666666666</v>
      </c>
    </row>
    <row r="11" spans="1:29" ht="24">
      <c r="A11" s="5">
        <v>7</v>
      </c>
      <c r="B11" s="5">
        <v>1</v>
      </c>
      <c r="C11" s="5">
        <v>2</v>
      </c>
      <c r="D11" s="5">
        <v>2</v>
      </c>
      <c r="E11" s="5">
        <v>2</v>
      </c>
      <c r="F11" s="5">
        <v>1</v>
      </c>
      <c r="M11" s="5">
        <v>3</v>
      </c>
      <c r="N11" s="5">
        <v>3</v>
      </c>
      <c r="O11" s="5">
        <v>4</v>
      </c>
      <c r="P11" s="5">
        <v>3</v>
      </c>
      <c r="Q11" s="5">
        <v>4</v>
      </c>
      <c r="R11" s="5">
        <v>4</v>
      </c>
      <c r="T11" s="5">
        <v>5</v>
      </c>
      <c r="U11" s="5">
        <v>5</v>
      </c>
      <c r="V11" s="5">
        <v>5</v>
      </c>
      <c r="W11" s="5">
        <v>4</v>
      </c>
      <c r="X11" s="5">
        <v>3</v>
      </c>
      <c r="Y11" s="5">
        <v>3</v>
      </c>
      <c r="Z11" s="5">
        <v>3</v>
      </c>
      <c r="AA11" s="5">
        <v>3</v>
      </c>
      <c r="AC11" s="68">
        <f t="shared" si="0"/>
        <v>3.7142857142857144</v>
      </c>
    </row>
    <row r="12" spans="1:29" ht="24">
      <c r="A12" s="5">
        <v>8</v>
      </c>
      <c r="B12" s="5">
        <v>2</v>
      </c>
      <c r="C12" s="5">
        <v>2</v>
      </c>
      <c r="D12" s="5">
        <v>2</v>
      </c>
      <c r="E12" s="5">
        <v>2</v>
      </c>
      <c r="F12" s="5">
        <v>1</v>
      </c>
      <c r="M12" s="5">
        <v>3</v>
      </c>
      <c r="N12" s="5">
        <v>4</v>
      </c>
      <c r="O12" s="5">
        <v>4</v>
      </c>
      <c r="P12" s="5">
        <v>4</v>
      </c>
      <c r="Q12" s="5">
        <v>3</v>
      </c>
      <c r="R12" s="5">
        <v>4</v>
      </c>
      <c r="S12" s="5">
        <v>3</v>
      </c>
      <c r="T12" s="5">
        <v>3</v>
      </c>
      <c r="V12" s="5">
        <v>4</v>
      </c>
      <c r="W12" s="5">
        <v>3</v>
      </c>
      <c r="X12" s="5">
        <v>3</v>
      </c>
      <c r="Y12" s="5">
        <v>4</v>
      </c>
      <c r="Z12" s="5">
        <v>4</v>
      </c>
      <c r="AA12" s="5">
        <v>3</v>
      </c>
      <c r="AC12" s="68">
        <f t="shared" si="0"/>
        <v>3.5</v>
      </c>
    </row>
    <row r="13" spans="1:29" ht="24">
      <c r="A13" s="5">
        <v>9</v>
      </c>
      <c r="B13" s="5">
        <v>2</v>
      </c>
      <c r="C13" s="5">
        <v>1</v>
      </c>
      <c r="D13" s="5">
        <v>1</v>
      </c>
      <c r="E13" s="5">
        <v>2</v>
      </c>
      <c r="L13" s="5">
        <v>1</v>
      </c>
      <c r="M13" s="5">
        <v>2</v>
      </c>
      <c r="N13" s="5">
        <v>4</v>
      </c>
      <c r="O13" s="5">
        <v>2</v>
      </c>
      <c r="P13" s="5">
        <v>2</v>
      </c>
      <c r="Q13" s="5">
        <v>4</v>
      </c>
      <c r="R13" s="5">
        <v>4</v>
      </c>
      <c r="S13" s="5">
        <v>4</v>
      </c>
      <c r="T13" s="5">
        <v>4</v>
      </c>
      <c r="U13" s="5">
        <v>2</v>
      </c>
      <c r="V13" s="5">
        <v>2</v>
      </c>
      <c r="W13" s="5">
        <v>2</v>
      </c>
      <c r="X13" s="5">
        <v>2</v>
      </c>
      <c r="Y13" s="5">
        <v>2</v>
      </c>
      <c r="Z13" s="5">
        <v>4</v>
      </c>
      <c r="AA13" s="5">
        <v>2</v>
      </c>
      <c r="AC13" s="68">
        <f t="shared" si="0"/>
        <v>2.8</v>
      </c>
    </row>
    <row r="14" spans="1:29" ht="24">
      <c r="A14" s="5">
        <v>10</v>
      </c>
      <c r="B14" s="5">
        <v>2</v>
      </c>
      <c r="C14" s="5">
        <v>4</v>
      </c>
      <c r="D14" s="5">
        <v>1</v>
      </c>
      <c r="E14" s="5">
        <v>2</v>
      </c>
      <c r="L14" s="5">
        <v>1</v>
      </c>
      <c r="M14" s="5">
        <v>1</v>
      </c>
      <c r="N14" s="5">
        <v>2</v>
      </c>
      <c r="O14" s="5">
        <v>2</v>
      </c>
      <c r="P14" s="5">
        <v>3</v>
      </c>
      <c r="Q14" s="5">
        <v>4</v>
      </c>
      <c r="R14" s="5">
        <v>3</v>
      </c>
      <c r="S14" s="5">
        <v>2</v>
      </c>
      <c r="T14" s="5">
        <v>2</v>
      </c>
      <c r="U14" s="5">
        <v>2</v>
      </c>
      <c r="W14" s="5">
        <v>2</v>
      </c>
      <c r="X14" s="5">
        <v>2</v>
      </c>
      <c r="Y14" s="5">
        <v>3</v>
      </c>
      <c r="Z14" s="5">
        <v>4</v>
      </c>
      <c r="AA14" s="5">
        <v>2</v>
      </c>
      <c r="AC14" s="68">
        <f t="shared" si="0"/>
        <v>2.4285714285714284</v>
      </c>
    </row>
    <row r="15" spans="1:29" ht="24">
      <c r="A15" s="5">
        <v>11</v>
      </c>
      <c r="B15" s="5">
        <v>2</v>
      </c>
      <c r="C15" s="5">
        <v>4</v>
      </c>
      <c r="D15" s="5">
        <v>1</v>
      </c>
      <c r="E15" s="5">
        <v>2</v>
      </c>
      <c r="L15" s="5">
        <v>1</v>
      </c>
      <c r="M15" s="5">
        <v>1</v>
      </c>
      <c r="N15" s="5">
        <v>2</v>
      </c>
      <c r="O15" s="5">
        <v>1</v>
      </c>
      <c r="P15" s="5">
        <v>2</v>
      </c>
      <c r="Q15" s="5">
        <v>3</v>
      </c>
      <c r="R15" s="5">
        <v>4</v>
      </c>
      <c r="S15" s="5">
        <v>1</v>
      </c>
      <c r="T15" s="5">
        <v>1</v>
      </c>
      <c r="U15" s="5">
        <v>1</v>
      </c>
      <c r="V15" s="5">
        <v>2</v>
      </c>
      <c r="W15" s="5">
        <v>1</v>
      </c>
      <c r="X15" s="5">
        <v>2</v>
      </c>
      <c r="Y15" s="5">
        <v>1</v>
      </c>
      <c r="Z15" s="5">
        <v>2</v>
      </c>
      <c r="AA15" s="5">
        <v>2</v>
      </c>
      <c r="AC15" s="68">
        <f t="shared" si="0"/>
        <v>1.7333333333333334</v>
      </c>
    </row>
    <row r="16" spans="1:29" ht="24">
      <c r="A16" s="5">
        <v>12</v>
      </c>
      <c r="B16" s="5">
        <v>2</v>
      </c>
      <c r="C16" s="5">
        <v>4</v>
      </c>
      <c r="D16" s="5">
        <v>1</v>
      </c>
      <c r="E16" s="5">
        <v>2</v>
      </c>
      <c r="I16" s="5">
        <v>1</v>
      </c>
      <c r="M16" s="5">
        <v>3</v>
      </c>
      <c r="N16" s="5">
        <v>4</v>
      </c>
      <c r="O16" s="5">
        <v>3</v>
      </c>
      <c r="P16" s="5">
        <v>4</v>
      </c>
      <c r="Q16" s="5">
        <v>4</v>
      </c>
      <c r="R16" s="5">
        <v>4</v>
      </c>
      <c r="S16" s="5">
        <v>2</v>
      </c>
      <c r="T16" s="5">
        <v>4</v>
      </c>
      <c r="U16" s="5">
        <v>1</v>
      </c>
      <c r="V16" s="5">
        <v>1</v>
      </c>
      <c r="W16" s="5">
        <v>1</v>
      </c>
      <c r="X16" s="5">
        <v>1</v>
      </c>
      <c r="Y16" s="5">
        <v>2</v>
      </c>
      <c r="Z16" s="5">
        <v>4</v>
      </c>
      <c r="AA16" s="5">
        <v>1</v>
      </c>
      <c r="AC16" s="68">
        <f t="shared" si="0"/>
        <v>2.6</v>
      </c>
    </row>
    <row r="17" spans="1:29" ht="24">
      <c r="A17" s="5">
        <v>13</v>
      </c>
      <c r="B17" s="5">
        <v>1</v>
      </c>
      <c r="C17" s="5">
        <v>4</v>
      </c>
      <c r="D17" s="5">
        <v>1</v>
      </c>
      <c r="E17" s="5">
        <v>2</v>
      </c>
      <c r="L17" s="5">
        <v>1</v>
      </c>
      <c r="M17" s="5">
        <v>1</v>
      </c>
      <c r="N17" s="5">
        <v>2</v>
      </c>
      <c r="O17" s="5">
        <v>1</v>
      </c>
      <c r="P17" s="5">
        <v>2</v>
      </c>
      <c r="Q17" s="5">
        <v>3</v>
      </c>
      <c r="R17" s="5">
        <v>3</v>
      </c>
      <c r="S17" s="5">
        <v>4</v>
      </c>
      <c r="T17" s="5">
        <v>3</v>
      </c>
      <c r="U17" s="5">
        <v>3</v>
      </c>
      <c r="V17" s="5">
        <v>2</v>
      </c>
      <c r="W17" s="5">
        <v>1</v>
      </c>
      <c r="X17" s="5">
        <v>2</v>
      </c>
      <c r="Y17" s="5">
        <v>3</v>
      </c>
      <c r="Z17" s="5">
        <v>4</v>
      </c>
      <c r="AA17" s="5">
        <v>3</v>
      </c>
      <c r="AC17" s="68">
        <f t="shared" si="0"/>
        <v>2.466666666666667</v>
      </c>
    </row>
    <row r="18" spans="1:29" ht="24">
      <c r="A18" s="5">
        <v>14</v>
      </c>
      <c r="B18" s="5">
        <v>2</v>
      </c>
      <c r="C18" s="5">
        <v>5</v>
      </c>
      <c r="D18" s="5">
        <v>1</v>
      </c>
      <c r="E18" s="5">
        <v>2</v>
      </c>
      <c r="F18" s="5">
        <v>1</v>
      </c>
      <c r="G18" s="5">
        <v>1</v>
      </c>
      <c r="M18" s="5">
        <v>4</v>
      </c>
      <c r="N18" s="5">
        <v>4</v>
      </c>
      <c r="O18" s="5">
        <v>4</v>
      </c>
      <c r="P18" s="5">
        <v>4</v>
      </c>
      <c r="Q18" s="5">
        <v>4</v>
      </c>
      <c r="R18" s="5">
        <v>4</v>
      </c>
      <c r="S18" s="5">
        <v>3</v>
      </c>
      <c r="T18" s="5">
        <v>3</v>
      </c>
      <c r="U18" s="5">
        <v>2</v>
      </c>
      <c r="V18" s="5">
        <v>3</v>
      </c>
      <c r="W18" s="5">
        <v>2</v>
      </c>
      <c r="X18" s="5">
        <v>3</v>
      </c>
      <c r="Y18" s="5">
        <v>3</v>
      </c>
      <c r="Z18" s="5">
        <v>4</v>
      </c>
      <c r="AA18" s="5">
        <v>3</v>
      </c>
      <c r="AC18" s="68">
        <f t="shared" si="0"/>
        <v>3.3333333333333335</v>
      </c>
    </row>
    <row r="19" spans="1:29" ht="24">
      <c r="A19" s="5">
        <v>15</v>
      </c>
      <c r="B19" s="5">
        <v>2</v>
      </c>
      <c r="C19" s="5">
        <v>5</v>
      </c>
      <c r="D19" s="5">
        <v>1</v>
      </c>
      <c r="E19" s="5">
        <v>2</v>
      </c>
      <c r="F19" s="5">
        <v>1</v>
      </c>
      <c r="G19" s="5">
        <v>1</v>
      </c>
      <c r="M19" s="5">
        <v>3</v>
      </c>
      <c r="N19" s="5">
        <v>4</v>
      </c>
      <c r="O19" s="5">
        <v>3</v>
      </c>
      <c r="P19" s="5">
        <v>3</v>
      </c>
      <c r="Q19" s="5">
        <v>4</v>
      </c>
      <c r="R19" s="5">
        <v>4</v>
      </c>
      <c r="S19" s="5">
        <v>4</v>
      </c>
      <c r="T19" s="5">
        <v>4</v>
      </c>
      <c r="U19" s="5">
        <v>4</v>
      </c>
      <c r="V19" s="5">
        <v>4</v>
      </c>
      <c r="W19" s="5">
        <v>4</v>
      </c>
      <c r="X19" s="5">
        <v>4</v>
      </c>
      <c r="Y19" s="5">
        <v>4</v>
      </c>
      <c r="Z19" s="5">
        <v>4</v>
      </c>
      <c r="AA19" s="5">
        <v>4</v>
      </c>
      <c r="AC19" s="68">
        <f t="shared" si="0"/>
        <v>3.8</v>
      </c>
    </row>
    <row r="20" spans="1:29" ht="24">
      <c r="A20" s="5">
        <v>16</v>
      </c>
      <c r="B20" s="5">
        <v>1</v>
      </c>
      <c r="C20" s="5">
        <v>5</v>
      </c>
      <c r="D20" s="5">
        <v>1</v>
      </c>
      <c r="E20" s="5">
        <v>2</v>
      </c>
      <c r="G20" s="5">
        <v>1</v>
      </c>
      <c r="I20" s="5">
        <v>1</v>
      </c>
      <c r="M20" s="5">
        <v>4</v>
      </c>
      <c r="N20" s="5">
        <v>3</v>
      </c>
      <c r="O20" s="5">
        <v>5</v>
      </c>
      <c r="P20" s="5">
        <v>5</v>
      </c>
      <c r="Q20" s="5">
        <v>5</v>
      </c>
      <c r="R20" s="5">
        <v>5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5</v>
      </c>
      <c r="AA20" s="5">
        <v>2</v>
      </c>
      <c r="AC20" s="68">
        <f t="shared" si="0"/>
        <v>2.7333333333333334</v>
      </c>
    </row>
    <row r="21" spans="1:29" ht="24">
      <c r="A21" s="5">
        <v>17</v>
      </c>
      <c r="B21" s="5">
        <v>1</v>
      </c>
      <c r="C21" s="5">
        <v>6</v>
      </c>
      <c r="D21" s="5">
        <v>3</v>
      </c>
      <c r="E21" s="5">
        <v>2</v>
      </c>
      <c r="G21" s="5">
        <v>1</v>
      </c>
      <c r="M21" s="5">
        <v>5</v>
      </c>
      <c r="N21" s="5">
        <v>5</v>
      </c>
      <c r="O21" s="5">
        <v>5</v>
      </c>
      <c r="P21" s="5">
        <v>5</v>
      </c>
      <c r="Q21" s="5">
        <v>5</v>
      </c>
      <c r="R21" s="5">
        <v>4</v>
      </c>
      <c r="S21" s="5">
        <v>5</v>
      </c>
      <c r="T21" s="5">
        <v>1</v>
      </c>
      <c r="U21" s="5">
        <v>3</v>
      </c>
      <c r="V21" s="5">
        <v>2</v>
      </c>
      <c r="W21" s="5">
        <v>2</v>
      </c>
      <c r="X21" s="5">
        <v>2</v>
      </c>
      <c r="Y21" s="5">
        <v>4</v>
      </c>
      <c r="Z21" s="5">
        <v>5</v>
      </c>
      <c r="AA21" s="5">
        <v>2</v>
      </c>
      <c r="AC21" s="68">
        <f t="shared" si="0"/>
        <v>3.6666666666666665</v>
      </c>
    </row>
    <row r="22" spans="1:29" ht="24">
      <c r="A22" s="5">
        <v>18</v>
      </c>
      <c r="B22" s="5">
        <v>2</v>
      </c>
      <c r="C22" s="5">
        <v>1</v>
      </c>
      <c r="D22" s="5">
        <v>1</v>
      </c>
      <c r="E22" s="5">
        <v>2</v>
      </c>
      <c r="G22" s="5">
        <v>1</v>
      </c>
      <c r="M22" s="5">
        <v>4</v>
      </c>
      <c r="N22" s="5">
        <v>4</v>
      </c>
      <c r="O22" s="5">
        <v>3</v>
      </c>
      <c r="P22" s="5">
        <v>4</v>
      </c>
      <c r="Q22" s="5">
        <v>3</v>
      </c>
      <c r="R22" s="5">
        <v>3</v>
      </c>
      <c r="S22" s="5">
        <v>4</v>
      </c>
      <c r="T22" s="5">
        <v>4</v>
      </c>
      <c r="U22" s="5">
        <v>4</v>
      </c>
      <c r="V22" s="5">
        <v>5</v>
      </c>
      <c r="W22" s="5">
        <v>4</v>
      </c>
      <c r="X22" s="5">
        <v>4</v>
      </c>
      <c r="Y22" s="5">
        <v>3</v>
      </c>
      <c r="Z22" s="5">
        <v>4</v>
      </c>
      <c r="AA22" s="5">
        <v>4</v>
      </c>
      <c r="AC22" s="68">
        <f t="shared" si="0"/>
        <v>3.8</v>
      </c>
    </row>
    <row r="23" spans="1:29" ht="24">
      <c r="A23" s="5">
        <v>19</v>
      </c>
      <c r="B23" s="5">
        <v>2</v>
      </c>
      <c r="C23" s="5">
        <v>7</v>
      </c>
      <c r="D23" s="5">
        <v>5</v>
      </c>
      <c r="E23" s="5">
        <v>2</v>
      </c>
      <c r="G23" s="5">
        <v>1</v>
      </c>
      <c r="M23" s="5">
        <v>3</v>
      </c>
      <c r="N23" s="5">
        <v>4</v>
      </c>
      <c r="O23" s="5">
        <v>4</v>
      </c>
      <c r="P23" s="5">
        <v>4</v>
      </c>
      <c r="Q23" s="5">
        <v>4</v>
      </c>
      <c r="R23" s="5">
        <v>4</v>
      </c>
      <c r="S23" s="5">
        <v>4</v>
      </c>
      <c r="T23" s="5">
        <v>4</v>
      </c>
      <c r="U23" s="5">
        <v>4</v>
      </c>
      <c r="V23" s="5">
        <v>4</v>
      </c>
      <c r="W23" s="5">
        <v>4</v>
      </c>
      <c r="X23" s="5">
        <v>4</v>
      </c>
      <c r="Y23" s="5">
        <v>3</v>
      </c>
      <c r="Z23" s="5">
        <v>4</v>
      </c>
      <c r="AC23" s="68">
        <f t="shared" si="0"/>
        <v>3.857142857142857</v>
      </c>
    </row>
    <row r="24" spans="1:29" ht="24">
      <c r="A24" s="5">
        <v>20</v>
      </c>
      <c r="B24" s="5">
        <v>2</v>
      </c>
      <c r="C24" s="5">
        <v>8</v>
      </c>
      <c r="D24" s="5">
        <v>6</v>
      </c>
      <c r="E24" s="5">
        <v>2</v>
      </c>
      <c r="G24" s="5">
        <v>1</v>
      </c>
      <c r="I24" s="5">
        <v>1</v>
      </c>
      <c r="M24" s="5">
        <v>4</v>
      </c>
      <c r="N24" s="5">
        <v>2</v>
      </c>
      <c r="O24" s="5">
        <v>4</v>
      </c>
      <c r="P24" s="5">
        <v>4</v>
      </c>
      <c r="Q24" s="5">
        <v>4</v>
      </c>
      <c r="R24" s="5">
        <v>4</v>
      </c>
      <c r="S24" s="5">
        <v>3</v>
      </c>
      <c r="T24" s="5">
        <v>1</v>
      </c>
      <c r="U24" s="5">
        <v>2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C24" s="68">
        <f t="shared" si="0"/>
        <v>2.2666666666666666</v>
      </c>
    </row>
    <row r="25" spans="1:29" ht="24">
      <c r="A25" s="5">
        <v>21</v>
      </c>
      <c r="B25" s="5">
        <v>1</v>
      </c>
      <c r="C25" s="5">
        <v>9</v>
      </c>
      <c r="D25" s="5">
        <v>7</v>
      </c>
      <c r="E25" s="5">
        <v>2</v>
      </c>
      <c r="G25" s="5">
        <v>1</v>
      </c>
      <c r="I25" s="5">
        <v>1</v>
      </c>
      <c r="M25" s="5">
        <v>4</v>
      </c>
      <c r="N25" s="5">
        <v>4</v>
      </c>
      <c r="O25" s="5">
        <v>5</v>
      </c>
      <c r="P25" s="5">
        <v>4</v>
      </c>
      <c r="Q25" s="5">
        <v>5</v>
      </c>
      <c r="R25" s="5">
        <v>5</v>
      </c>
      <c r="S25" s="5">
        <v>3</v>
      </c>
      <c r="T25" s="5">
        <v>3</v>
      </c>
      <c r="U25" s="5">
        <v>4</v>
      </c>
      <c r="V25" s="5">
        <v>3</v>
      </c>
      <c r="W25" s="5">
        <v>3</v>
      </c>
      <c r="X25" s="5">
        <v>3</v>
      </c>
      <c r="Y25" s="5">
        <v>4</v>
      </c>
      <c r="Z25" s="5">
        <v>4</v>
      </c>
      <c r="AA25" s="5">
        <v>5</v>
      </c>
      <c r="AC25" s="68">
        <f t="shared" si="0"/>
        <v>3.933333333333333</v>
      </c>
    </row>
    <row r="26" spans="1:29" ht="24">
      <c r="A26" s="5">
        <v>22</v>
      </c>
      <c r="B26" s="5">
        <v>2</v>
      </c>
      <c r="C26" s="5">
        <v>8</v>
      </c>
      <c r="D26" s="5">
        <v>6</v>
      </c>
      <c r="E26" s="5">
        <v>2</v>
      </c>
      <c r="L26" s="5">
        <v>1</v>
      </c>
      <c r="M26" s="5">
        <v>3</v>
      </c>
      <c r="N26" s="5">
        <v>2</v>
      </c>
      <c r="O26" s="5">
        <v>4</v>
      </c>
      <c r="P26" s="5">
        <v>4</v>
      </c>
      <c r="Q26" s="5">
        <v>4</v>
      </c>
      <c r="R26" s="5">
        <v>4</v>
      </c>
      <c r="S26" s="5">
        <v>3</v>
      </c>
      <c r="T26" s="5">
        <v>3</v>
      </c>
      <c r="U26" s="5">
        <v>4</v>
      </c>
      <c r="V26" s="5">
        <v>3</v>
      </c>
      <c r="W26" s="5">
        <v>3</v>
      </c>
      <c r="X26" s="5">
        <v>4</v>
      </c>
      <c r="Y26" s="5">
        <v>4</v>
      </c>
      <c r="Z26" s="5">
        <v>4</v>
      </c>
      <c r="AA26" s="5">
        <v>4</v>
      </c>
      <c r="AC26" s="68">
        <f t="shared" si="0"/>
        <v>3.533333333333333</v>
      </c>
    </row>
    <row r="27" spans="1:29" ht="24">
      <c r="A27" s="5">
        <v>23</v>
      </c>
      <c r="B27" s="5">
        <v>2</v>
      </c>
      <c r="C27" s="5">
        <v>8</v>
      </c>
      <c r="D27" s="5">
        <v>6</v>
      </c>
      <c r="E27" s="5">
        <v>2</v>
      </c>
      <c r="G27" s="5">
        <v>1</v>
      </c>
      <c r="I27" s="5">
        <v>1</v>
      </c>
      <c r="J27" s="5">
        <v>1</v>
      </c>
      <c r="M27" s="5">
        <v>4</v>
      </c>
      <c r="N27" s="5">
        <v>4</v>
      </c>
      <c r="O27" s="5">
        <v>4</v>
      </c>
      <c r="P27" s="5">
        <v>4</v>
      </c>
      <c r="Q27" s="5">
        <v>4</v>
      </c>
      <c r="R27" s="5">
        <v>4</v>
      </c>
      <c r="S27" s="5">
        <v>3</v>
      </c>
      <c r="T27" s="5">
        <v>3</v>
      </c>
      <c r="U27" s="5">
        <v>3</v>
      </c>
      <c r="V27" s="5">
        <v>3</v>
      </c>
      <c r="W27" s="5">
        <v>3</v>
      </c>
      <c r="X27" s="5">
        <v>3</v>
      </c>
      <c r="Y27" s="5">
        <v>3</v>
      </c>
      <c r="Z27" s="5">
        <v>3</v>
      </c>
      <c r="AA27" s="5">
        <v>3</v>
      </c>
      <c r="AC27" s="68">
        <f t="shared" si="0"/>
        <v>3.4</v>
      </c>
    </row>
    <row r="28" spans="1:29" ht="24">
      <c r="A28" s="5">
        <v>24</v>
      </c>
      <c r="B28" s="5">
        <v>1</v>
      </c>
      <c r="C28" s="5">
        <v>4</v>
      </c>
      <c r="D28" s="5">
        <v>1</v>
      </c>
      <c r="E28" s="5">
        <v>2</v>
      </c>
      <c r="L28" s="5">
        <v>1</v>
      </c>
      <c r="M28" s="5">
        <v>1</v>
      </c>
      <c r="N28" s="5">
        <v>5</v>
      </c>
      <c r="O28" s="5">
        <v>5</v>
      </c>
      <c r="P28" s="5">
        <v>5</v>
      </c>
      <c r="Q28" s="5">
        <v>5</v>
      </c>
      <c r="R28" s="5">
        <v>5</v>
      </c>
      <c r="S28" s="5">
        <v>3</v>
      </c>
      <c r="T28" s="5">
        <v>4</v>
      </c>
      <c r="U28" s="5">
        <v>3</v>
      </c>
      <c r="V28" s="5">
        <v>4</v>
      </c>
      <c r="W28" s="5">
        <v>3</v>
      </c>
      <c r="X28" s="5">
        <v>3</v>
      </c>
      <c r="Y28" s="5">
        <v>3</v>
      </c>
      <c r="Z28" s="5">
        <v>3</v>
      </c>
      <c r="AA28" s="5">
        <v>4</v>
      </c>
      <c r="AC28" s="68">
        <f t="shared" si="0"/>
        <v>3.7333333333333334</v>
      </c>
    </row>
    <row r="29" spans="1:29" ht="24">
      <c r="A29" s="5">
        <v>25</v>
      </c>
      <c r="B29" s="5">
        <v>1</v>
      </c>
      <c r="C29" s="5">
        <v>1</v>
      </c>
      <c r="D29" s="5">
        <v>1</v>
      </c>
      <c r="E29" s="5">
        <v>2</v>
      </c>
      <c r="F29" s="5">
        <v>1</v>
      </c>
      <c r="M29" s="5">
        <v>2</v>
      </c>
      <c r="N29" s="5">
        <v>3</v>
      </c>
      <c r="O29" s="5">
        <v>2</v>
      </c>
      <c r="P29" s="5">
        <v>2</v>
      </c>
      <c r="Q29" s="5">
        <v>3</v>
      </c>
      <c r="R29" s="5">
        <v>5</v>
      </c>
      <c r="S29" s="5">
        <v>4</v>
      </c>
      <c r="T29" s="5">
        <v>4</v>
      </c>
      <c r="U29" s="5">
        <v>4</v>
      </c>
      <c r="V29" s="5">
        <v>5</v>
      </c>
      <c r="W29" s="5">
        <v>4</v>
      </c>
      <c r="X29" s="5">
        <v>4</v>
      </c>
      <c r="Y29" s="5">
        <v>3</v>
      </c>
      <c r="Z29" s="5">
        <v>3</v>
      </c>
      <c r="AA29" s="5">
        <v>3</v>
      </c>
      <c r="AC29" s="68">
        <f t="shared" si="0"/>
        <v>3.4</v>
      </c>
    </row>
    <row r="30" spans="1:29" ht="24">
      <c r="A30" s="5">
        <v>26</v>
      </c>
      <c r="B30" s="5">
        <v>1</v>
      </c>
      <c r="C30" s="5">
        <v>10</v>
      </c>
      <c r="D30" s="5">
        <v>1</v>
      </c>
      <c r="E30" s="5">
        <v>2</v>
      </c>
      <c r="G30" s="5">
        <v>1</v>
      </c>
      <c r="M30" s="5">
        <v>4</v>
      </c>
      <c r="N30" s="5">
        <v>5</v>
      </c>
      <c r="O30" s="5">
        <v>3</v>
      </c>
      <c r="P30" s="5">
        <v>4</v>
      </c>
      <c r="Q30" s="5">
        <v>4</v>
      </c>
      <c r="R30" s="5">
        <v>4</v>
      </c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>
        <v>5</v>
      </c>
      <c r="Y30" s="5">
        <v>3</v>
      </c>
      <c r="Z30" s="5">
        <v>4</v>
      </c>
      <c r="AA30" s="5">
        <v>4</v>
      </c>
      <c r="AC30" s="68">
        <f t="shared" si="0"/>
        <v>4</v>
      </c>
    </row>
    <row r="31" spans="1:29" ht="24">
      <c r="A31" s="5">
        <v>27</v>
      </c>
      <c r="B31" s="5">
        <v>1</v>
      </c>
      <c r="C31" s="5">
        <v>5</v>
      </c>
      <c r="D31" s="5">
        <v>1</v>
      </c>
      <c r="E31" s="5">
        <v>2</v>
      </c>
      <c r="G31" s="5">
        <v>1</v>
      </c>
      <c r="M31" s="5">
        <v>4</v>
      </c>
      <c r="N31" s="5">
        <v>4</v>
      </c>
      <c r="O31" s="5">
        <v>3</v>
      </c>
      <c r="P31" s="5">
        <v>4</v>
      </c>
      <c r="Q31" s="5">
        <v>4</v>
      </c>
      <c r="R31" s="5">
        <v>4</v>
      </c>
      <c r="S31" s="5">
        <v>5</v>
      </c>
      <c r="T31" s="5">
        <v>4</v>
      </c>
      <c r="U31" s="5">
        <v>4</v>
      </c>
      <c r="V31" s="5">
        <v>4</v>
      </c>
      <c r="W31" s="5">
        <v>3</v>
      </c>
      <c r="X31" s="5">
        <v>5</v>
      </c>
      <c r="Y31" s="5">
        <v>3</v>
      </c>
      <c r="Z31" s="5">
        <v>4</v>
      </c>
      <c r="AA31" s="5">
        <v>3</v>
      </c>
      <c r="AC31" s="68">
        <f t="shared" si="0"/>
        <v>3.8666666666666667</v>
      </c>
    </row>
    <row r="32" spans="1:29" ht="24">
      <c r="A32" s="5">
        <v>28</v>
      </c>
      <c r="B32" s="5">
        <v>1</v>
      </c>
      <c r="C32" s="5">
        <v>1</v>
      </c>
      <c r="D32" s="5">
        <v>1</v>
      </c>
      <c r="E32" s="5">
        <v>2</v>
      </c>
      <c r="G32" s="5">
        <v>1</v>
      </c>
      <c r="I32" s="5">
        <v>1</v>
      </c>
      <c r="M32" s="5">
        <v>2</v>
      </c>
      <c r="N32" s="5">
        <v>4</v>
      </c>
      <c r="O32" s="5">
        <v>2</v>
      </c>
      <c r="P32" s="5">
        <v>5</v>
      </c>
      <c r="Q32" s="5">
        <v>5</v>
      </c>
      <c r="R32" s="5">
        <v>5</v>
      </c>
      <c r="S32" s="5">
        <v>5</v>
      </c>
      <c r="T32" s="5">
        <v>4</v>
      </c>
      <c r="U32" s="5">
        <v>4</v>
      </c>
      <c r="V32" s="5">
        <v>4</v>
      </c>
      <c r="W32" s="5">
        <v>4</v>
      </c>
      <c r="X32" s="5">
        <v>5</v>
      </c>
      <c r="Y32" s="5">
        <v>5</v>
      </c>
      <c r="Z32" s="5">
        <v>5</v>
      </c>
      <c r="AA32" s="5">
        <v>5</v>
      </c>
      <c r="AC32" s="68">
        <f t="shared" si="0"/>
        <v>4.266666666666667</v>
      </c>
    </row>
    <row r="33" spans="1:29" ht="24">
      <c r="A33" s="5">
        <v>29</v>
      </c>
      <c r="B33" s="5">
        <v>1</v>
      </c>
      <c r="C33" s="5">
        <v>1</v>
      </c>
      <c r="D33" s="5">
        <v>1</v>
      </c>
      <c r="E33" s="5">
        <v>2</v>
      </c>
      <c r="I33" s="5">
        <v>1</v>
      </c>
      <c r="M33" s="5">
        <v>3</v>
      </c>
      <c r="N33" s="5">
        <v>2</v>
      </c>
      <c r="O33" s="5">
        <v>4</v>
      </c>
      <c r="P33" s="5">
        <v>5</v>
      </c>
      <c r="Q33" s="5">
        <v>3</v>
      </c>
      <c r="R33" s="5">
        <v>4</v>
      </c>
      <c r="S33" s="5">
        <v>5</v>
      </c>
      <c r="T33" s="5">
        <v>4</v>
      </c>
      <c r="U33" s="5">
        <v>3</v>
      </c>
      <c r="V33" s="5">
        <v>2</v>
      </c>
      <c r="W33" s="5">
        <v>3</v>
      </c>
      <c r="X33" s="5">
        <v>4</v>
      </c>
      <c r="Y33" s="5">
        <v>3</v>
      </c>
      <c r="Z33" s="5">
        <v>2</v>
      </c>
      <c r="AA33" s="5">
        <v>3</v>
      </c>
      <c r="AC33" s="68">
        <f t="shared" si="0"/>
        <v>3.3333333333333335</v>
      </c>
    </row>
    <row r="34" spans="1:29" ht="24">
      <c r="A34" s="5">
        <v>30</v>
      </c>
      <c r="B34" s="5">
        <v>1</v>
      </c>
      <c r="C34" s="5">
        <v>10</v>
      </c>
      <c r="D34" s="5">
        <v>1</v>
      </c>
      <c r="E34" s="5">
        <v>2</v>
      </c>
      <c r="G34" s="5">
        <v>1</v>
      </c>
      <c r="I34" s="5">
        <v>1</v>
      </c>
      <c r="M34" s="5">
        <v>4</v>
      </c>
      <c r="N34" s="5">
        <v>4</v>
      </c>
      <c r="O34" s="5">
        <v>4</v>
      </c>
      <c r="P34" s="5">
        <v>4</v>
      </c>
      <c r="Q34" s="5">
        <v>5</v>
      </c>
      <c r="R34" s="5">
        <v>5</v>
      </c>
      <c r="S34" s="5">
        <v>5</v>
      </c>
      <c r="T34" s="5">
        <v>4</v>
      </c>
      <c r="U34" s="5">
        <v>4</v>
      </c>
      <c r="V34" s="5">
        <v>5</v>
      </c>
      <c r="W34" s="5">
        <v>4</v>
      </c>
      <c r="X34" s="5">
        <v>4</v>
      </c>
      <c r="Y34" s="5">
        <v>4</v>
      </c>
      <c r="Z34" s="5">
        <v>3</v>
      </c>
      <c r="AA34" s="5">
        <v>3</v>
      </c>
      <c r="AC34" s="68">
        <f t="shared" si="0"/>
        <v>4.133333333333334</v>
      </c>
    </row>
    <row r="35" spans="1:29" ht="24">
      <c r="A35" s="5">
        <v>31</v>
      </c>
      <c r="B35" s="5">
        <v>1</v>
      </c>
      <c r="C35" s="5">
        <v>3</v>
      </c>
      <c r="D35" s="5">
        <v>2</v>
      </c>
      <c r="E35" s="5">
        <v>2</v>
      </c>
      <c r="G35" s="5">
        <v>1</v>
      </c>
      <c r="M35" s="5">
        <v>5</v>
      </c>
      <c r="N35" s="5">
        <v>5</v>
      </c>
      <c r="O35" s="5">
        <v>5</v>
      </c>
      <c r="P35" s="5">
        <v>5</v>
      </c>
      <c r="Q35" s="5">
        <v>4</v>
      </c>
      <c r="R35" s="5">
        <v>5</v>
      </c>
      <c r="S35" s="5">
        <v>5</v>
      </c>
      <c r="T35" s="5">
        <v>5</v>
      </c>
      <c r="U35" s="5">
        <v>4</v>
      </c>
      <c r="V35" s="5">
        <v>5</v>
      </c>
      <c r="W35" s="5">
        <v>5</v>
      </c>
      <c r="X35" s="5">
        <v>4</v>
      </c>
      <c r="Y35" s="5">
        <v>4</v>
      </c>
      <c r="Z35" s="5">
        <v>4</v>
      </c>
      <c r="AA35" s="5">
        <v>3</v>
      </c>
      <c r="AC35" s="68">
        <f t="shared" si="0"/>
        <v>4.533333333333333</v>
      </c>
    </row>
    <row r="36" spans="1:29" ht="24">
      <c r="A36" s="5">
        <v>32</v>
      </c>
      <c r="B36" s="5">
        <v>1</v>
      </c>
      <c r="C36" s="5">
        <v>11</v>
      </c>
      <c r="D36" s="5">
        <v>4</v>
      </c>
      <c r="E36" s="5">
        <v>2</v>
      </c>
      <c r="L36" s="5">
        <v>1</v>
      </c>
      <c r="M36" s="5">
        <v>2</v>
      </c>
      <c r="N36" s="5">
        <v>4</v>
      </c>
      <c r="O36" s="5">
        <v>3</v>
      </c>
      <c r="P36" s="5">
        <v>3</v>
      </c>
      <c r="Q36" s="5">
        <v>5</v>
      </c>
      <c r="R36" s="5">
        <v>5</v>
      </c>
      <c r="S36" s="5">
        <v>3</v>
      </c>
      <c r="T36" s="5">
        <v>3</v>
      </c>
      <c r="U36" s="5">
        <v>3</v>
      </c>
      <c r="V36" s="5">
        <v>4</v>
      </c>
      <c r="W36" s="5">
        <v>4</v>
      </c>
      <c r="X36" s="5">
        <v>4</v>
      </c>
      <c r="Y36" s="5">
        <v>4</v>
      </c>
      <c r="Z36" s="5">
        <v>4</v>
      </c>
      <c r="AA36" s="5">
        <v>4</v>
      </c>
      <c r="AC36" s="68">
        <f t="shared" si="0"/>
        <v>3.6666666666666665</v>
      </c>
    </row>
    <row r="37" spans="1:29" ht="24">
      <c r="A37" s="5">
        <v>33</v>
      </c>
      <c r="B37" s="5">
        <v>1</v>
      </c>
      <c r="C37" s="5">
        <v>1</v>
      </c>
      <c r="D37" s="5">
        <v>1</v>
      </c>
      <c r="E37" s="5">
        <v>2</v>
      </c>
      <c r="L37" s="5">
        <v>1</v>
      </c>
      <c r="M37" s="5">
        <v>3</v>
      </c>
      <c r="N37" s="5">
        <v>3</v>
      </c>
      <c r="O37" s="5">
        <v>3</v>
      </c>
      <c r="P37" s="5">
        <v>3</v>
      </c>
      <c r="Q37" s="5">
        <v>3</v>
      </c>
      <c r="R37" s="5">
        <v>3</v>
      </c>
      <c r="S37" s="5">
        <v>3</v>
      </c>
      <c r="T37" s="5">
        <v>3</v>
      </c>
      <c r="U37" s="5">
        <v>3</v>
      </c>
      <c r="V37" s="5">
        <v>4</v>
      </c>
      <c r="W37" s="5">
        <v>3</v>
      </c>
      <c r="X37" s="5">
        <v>3</v>
      </c>
      <c r="Y37" s="5">
        <v>3</v>
      </c>
      <c r="Z37" s="5">
        <v>3</v>
      </c>
      <c r="AA37" s="5">
        <v>3</v>
      </c>
      <c r="AC37" s="68">
        <f t="shared" si="0"/>
        <v>3.066666666666667</v>
      </c>
    </row>
    <row r="38" spans="1:29" ht="24">
      <c r="A38" s="5">
        <v>34</v>
      </c>
      <c r="B38" s="5">
        <v>1</v>
      </c>
      <c r="C38" s="5">
        <v>3</v>
      </c>
      <c r="D38" s="5">
        <v>2</v>
      </c>
      <c r="E38" s="5">
        <v>2</v>
      </c>
      <c r="F38" s="5">
        <v>1</v>
      </c>
      <c r="M38" s="5">
        <v>3</v>
      </c>
      <c r="N38" s="5">
        <v>4</v>
      </c>
      <c r="O38" s="5">
        <v>3</v>
      </c>
      <c r="P38" s="5">
        <v>4</v>
      </c>
      <c r="Q38" s="5">
        <v>4</v>
      </c>
      <c r="R38" s="5">
        <v>4</v>
      </c>
      <c r="AC38" s="68">
        <f t="shared" si="0"/>
        <v>3.6666666666666665</v>
      </c>
    </row>
    <row r="39" spans="1:29" ht="24">
      <c r="A39" s="5">
        <v>35</v>
      </c>
      <c r="B39" s="5">
        <v>1</v>
      </c>
      <c r="C39" s="5">
        <v>4</v>
      </c>
      <c r="D39" s="5">
        <v>1</v>
      </c>
      <c r="E39" s="5">
        <v>2</v>
      </c>
      <c r="I39" s="5">
        <v>1</v>
      </c>
      <c r="M39" s="5">
        <v>2</v>
      </c>
      <c r="N39" s="5">
        <v>3</v>
      </c>
      <c r="O39" s="5">
        <v>2</v>
      </c>
      <c r="P39" s="5">
        <v>3</v>
      </c>
      <c r="Q39" s="5">
        <v>4</v>
      </c>
      <c r="R39" s="5">
        <v>4</v>
      </c>
      <c r="S39" s="5">
        <v>3</v>
      </c>
      <c r="T39" s="5">
        <v>3</v>
      </c>
      <c r="U39" s="5">
        <v>1</v>
      </c>
      <c r="V39" s="5">
        <v>2</v>
      </c>
      <c r="W39" s="5">
        <v>1</v>
      </c>
      <c r="X39" s="5">
        <v>1</v>
      </c>
      <c r="Y39" s="5">
        <v>1</v>
      </c>
      <c r="Z39" s="5">
        <v>3</v>
      </c>
      <c r="AA39" s="5">
        <v>1</v>
      </c>
      <c r="AC39" s="68">
        <f t="shared" si="0"/>
        <v>2.2666666666666666</v>
      </c>
    </row>
    <row r="40" spans="1:29" ht="24">
      <c r="A40" s="5">
        <v>36</v>
      </c>
      <c r="B40" s="5">
        <v>2</v>
      </c>
      <c r="C40" s="5">
        <v>4</v>
      </c>
      <c r="D40" s="5">
        <v>1</v>
      </c>
      <c r="E40" s="5">
        <v>2</v>
      </c>
      <c r="F40" s="5">
        <v>1</v>
      </c>
      <c r="M40" s="5">
        <v>2</v>
      </c>
      <c r="N40" s="5">
        <v>3</v>
      </c>
      <c r="O40" s="5">
        <v>2</v>
      </c>
      <c r="P40" s="5">
        <v>2</v>
      </c>
      <c r="Q40" s="5">
        <v>3</v>
      </c>
      <c r="R40" s="5">
        <v>3</v>
      </c>
      <c r="S40" s="5">
        <v>1</v>
      </c>
      <c r="T40" s="5">
        <v>2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3</v>
      </c>
      <c r="AA40" s="5">
        <v>1</v>
      </c>
      <c r="AC40" s="68">
        <f t="shared" si="0"/>
        <v>1.8</v>
      </c>
    </row>
    <row r="41" spans="1:29" ht="24">
      <c r="A41" s="5">
        <v>37</v>
      </c>
      <c r="B41" s="5">
        <v>2</v>
      </c>
      <c r="C41" s="5">
        <v>4</v>
      </c>
      <c r="D41" s="5">
        <v>1</v>
      </c>
      <c r="E41" s="5">
        <v>2</v>
      </c>
      <c r="I41" s="5">
        <v>1</v>
      </c>
      <c r="M41" s="5">
        <v>1</v>
      </c>
      <c r="N41" s="5">
        <v>2</v>
      </c>
      <c r="O41" s="5">
        <v>2</v>
      </c>
      <c r="P41" s="5">
        <v>3</v>
      </c>
      <c r="Q41" s="5">
        <v>4</v>
      </c>
      <c r="R41" s="5">
        <v>4</v>
      </c>
      <c r="S41" s="5">
        <v>3</v>
      </c>
      <c r="T41" s="5">
        <v>3</v>
      </c>
      <c r="U41" s="5">
        <v>1</v>
      </c>
      <c r="V41" s="5">
        <v>2</v>
      </c>
      <c r="W41" s="5">
        <v>2</v>
      </c>
      <c r="X41" s="5">
        <v>1</v>
      </c>
      <c r="Y41" s="5">
        <v>1</v>
      </c>
      <c r="Z41" s="5">
        <v>4</v>
      </c>
      <c r="AA41" s="5">
        <v>1</v>
      </c>
      <c r="AC41" s="68">
        <f t="shared" si="0"/>
        <v>2.2666666666666666</v>
      </c>
    </row>
    <row r="42" spans="1:29" ht="24">
      <c r="A42" s="5">
        <v>38</v>
      </c>
      <c r="B42" s="5">
        <v>1</v>
      </c>
      <c r="C42" s="5">
        <v>4</v>
      </c>
      <c r="D42" s="5">
        <v>1</v>
      </c>
      <c r="E42" s="5">
        <v>2</v>
      </c>
      <c r="L42" s="5">
        <v>1</v>
      </c>
      <c r="M42" s="5">
        <v>2</v>
      </c>
      <c r="N42" s="5">
        <v>2</v>
      </c>
      <c r="O42" s="5">
        <v>2</v>
      </c>
      <c r="P42" s="5">
        <v>4</v>
      </c>
      <c r="Q42" s="5">
        <v>5</v>
      </c>
      <c r="R42" s="5">
        <v>5</v>
      </c>
      <c r="S42" s="5">
        <v>4</v>
      </c>
      <c r="T42" s="5">
        <v>4</v>
      </c>
      <c r="U42" s="5">
        <v>4</v>
      </c>
      <c r="V42" s="5">
        <v>5</v>
      </c>
      <c r="W42" s="5">
        <v>5</v>
      </c>
      <c r="X42" s="5">
        <v>4</v>
      </c>
      <c r="Y42" s="5">
        <v>4</v>
      </c>
      <c r="Z42" s="5">
        <v>5</v>
      </c>
      <c r="AC42" s="68">
        <f t="shared" si="0"/>
        <v>3.9285714285714284</v>
      </c>
    </row>
    <row r="43" spans="1:29" ht="24">
      <c r="A43" s="5">
        <v>39</v>
      </c>
      <c r="B43" s="5">
        <v>2</v>
      </c>
      <c r="C43" s="5">
        <v>4</v>
      </c>
      <c r="D43" s="5">
        <v>1</v>
      </c>
      <c r="E43" s="5">
        <v>2</v>
      </c>
      <c r="G43" s="5">
        <v>1</v>
      </c>
      <c r="I43" s="5">
        <v>1</v>
      </c>
      <c r="M43" s="5">
        <v>3</v>
      </c>
      <c r="N43" s="5">
        <v>2</v>
      </c>
      <c r="O43" s="5">
        <v>2</v>
      </c>
      <c r="P43" s="5">
        <v>1</v>
      </c>
      <c r="Q43" s="5">
        <v>1</v>
      </c>
      <c r="R43" s="5">
        <v>2</v>
      </c>
      <c r="S43" s="5">
        <v>3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2</v>
      </c>
      <c r="Z43" s="5">
        <v>4</v>
      </c>
      <c r="AA43" s="5">
        <v>1</v>
      </c>
      <c r="AC43" s="68">
        <f t="shared" si="0"/>
        <v>1.7333333333333334</v>
      </c>
    </row>
    <row r="44" spans="1:29" ht="24">
      <c r="A44" s="5">
        <v>40</v>
      </c>
      <c r="B44" s="5">
        <v>1</v>
      </c>
      <c r="C44" s="5">
        <v>11</v>
      </c>
      <c r="D44" s="5">
        <v>4</v>
      </c>
      <c r="E44" s="5">
        <v>2</v>
      </c>
      <c r="I44" s="5">
        <v>1</v>
      </c>
      <c r="M44" s="5">
        <v>3</v>
      </c>
      <c r="N44" s="5">
        <v>3</v>
      </c>
      <c r="O44" s="5">
        <v>2</v>
      </c>
      <c r="P44" s="5">
        <v>3</v>
      </c>
      <c r="Q44" s="5">
        <v>4</v>
      </c>
      <c r="R44" s="5">
        <v>4</v>
      </c>
      <c r="S44" s="5">
        <v>4</v>
      </c>
      <c r="T44" s="5">
        <v>3</v>
      </c>
      <c r="U44" s="5">
        <v>2</v>
      </c>
      <c r="V44" s="5">
        <v>3</v>
      </c>
      <c r="W44" s="5">
        <v>3</v>
      </c>
      <c r="X44" s="5">
        <v>2</v>
      </c>
      <c r="Y44" s="5">
        <v>3</v>
      </c>
      <c r="Z44" s="5">
        <v>4</v>
      </c>
      <c r="AA44" s="5">
        <v>2</v>
      </c>
      <c r="AC44" s="68">
        <f t="shared" si="0"/>
        <v>3</v>
      </c>
    </row>
    <row r="45" spans="1:29" ht="24">
      <c r="A45" s="5">
        <v>41</v>
      </c>
      <c r="B45" s="5">
        <v>1</v>
      </c>
      <c r="C45" s="5">
        <v>4</v>
      </c>
      <c r="D45" s="5">
        <v>1</v>
      </c>
      <c r="E45" s="5">
        <v>2</v>
      </c>
      <c r="G45" s="5">
        <v>1</v>
      </c>
      <c r="I45" s="5">
        <v>1</v>
      </c>
      <c r="M45" s="5">
        <v>4</v>
      </c>
      <c r="N45" s="5">
        <v>5</v>
      </c>
      <c r="O45" s="5">
        <v>4</v>
      </c>
      <c r="P45" s="5">
        <v>4</v>
      </c>
      <c r="Q45" s="5">
        <v>5</v>
      </c>
      <c r="R45" s="5">
        <v>5</v>
      </c>
      <c r="S45" s="5">
        <v>4</v>
      </c>
      <c r="T45" s="5">
        <v>3</v>
      </c>
      <c r="U45" s="5">
        <v>3</v>
      </c>
      <c r="V45" s="5">
        <v>3</v>
      </c>
      <c r="W45" s="5">
        <v>3</v>
      </c>
      <c r="X45" s="5">
        <v>4</v>
      </c>
      <c r="Y45" s="5">
        <v>3</v>
      </c>
      <c r="Z45" s="5">
        <v>3</v>
      </c>
      <c r="AA45" s="5">
        <v>3</v>
      </c>
      <c r="AC45" s="68">
        <f t="shared" si="0"/>
        <v>3.7333333333333334</v>
      </c>
    </row>
    <row r="46" spans="1:29" ht="24">
      <c r="A46" s="5">
        <v>42</v>
      </c>
      <c r="B46" s="5">
        <v>1</v>
      </c>
      <c r="C46" s="5">
        <v>10</v>
      </c>
      <c r="D46" s="5">
        <v>1</v>
      </c>
      <c r="E46" s="5">
        <v>2</v>
      </c>
      <c r="J46" s="5">
        <v>1</v>
      </c>
      <c r="M46" s="5">
        <v>3</v>
      </c>
      <c r="N46" s="5">
        <v>4</v>
      </c>
      <c r="O46" s="5">
        <v>3</v>
      </c>
      <c r="P46" s="5">
        <v>4</v>
      </c>
      <c r="Q46" s="5">
        <v>4</v>
      </c>
      <c r="R46" s="5">
        <v>4</v>
      </c>
      <c r="S46" s="5">
        <v>4</v>
      </c>
      <c r="T46" s="5">
        <v>4</v>
      </c>
      <c r="U46" s="5">
        <v>4</v>
      </c>
      <c r="V46" s="5">
        <v>4</v>
      </c>
      <c r="W46" s="5">
        <v>4</v>
      </c>
      <c r="X46" s="5">
        <v>4</v>
      </c>
      <c r="Y46" s="5">
        <v>3</v>
      </c>
      <c r="AA46" s="5">
        <v>4</v>
      </c>
      <c r="AC46" s="68">
        <f t="shared" si="0"/>
        <v>3.7857142857142856</v>
      </c>
    </row>
    <row r="47" spans="1:29" ht="24">
      <c r="A47" s="5">
        <v>43</v>
      </c>
      <c r="B47" s="5">
        <v>1</v>
      </c>
      <c r="C47" s="5">
        <v>12</v>
      </c>
      <c r="D47" s="5">
        <v>1</v>
      </c>
      <c r="E47" s="5">
        <v>2</v>
      </c>
      <c r="J47" s="5">
        <v>1</v>
      </c>
      <c r="M47" s="5">
        <v>3</v>
      </c>
      <c r="O47" s="5">
        <v>3</v>
      </c>
      <c r="P47" s="5">
        <v>2</v>
      </c>
      <c r="Q47" s="5">
        <v>2</v>
      </c>
      <c r="R47" s="5">
        <v>2</v>
      </c>
      <c r="S47" s="5">
        <v>3</v>
      </c>
      <c r="T47" s="5">
        <v>2</v>
      </c>
      <c r="U47" s="5">
        <v>3</v>
      </c>
      <c r="V47" s="5">
        <v>2</v>
      </c>
      <c r="W47" s="5">
        <v>3</v>
      </c>
      <c r="X47" s="5">
        <v>2</v>
      </c>
      <c r="Y47" s="5">
        <v>2</v>
      </c>
      <c r="Z47" s="5">
        <v>2</v>
      </c>
      <c r="AA47" s="5">
        <v>3</v>
      </c>
      <c r="AC47" s="68">
        <f t="shared" si="0"/>
        <v>2.4285714285714284</v>
      </c>
    </row>
    <row r="48" ht="24">
      <c r="A48" s="5">
        <v>44</v>
      </c>
    </row>
    <row r="49" spans="1:12" ht="24">
      <c r="A49" s="5">
        <v>45</v>
      </c>
      <c r="F49" s="5">
        <f>COUNTIF(F5:F47,1)</f>
        <v>8</v>
      </c>
      <c r="G49" s="5">
        <f aca="true" t="shared" si="1" ref="G49:L49">COUNTIF(G5:G47,1)</f>
        <v>21</v>
      </c>
      <c r="H49" s="5">
        <f t="shared" si="1"/>
        <v>0</v>
      </c>
      <c r="I49" s="5">
        <f t="shared" si="1"/>
        <v>14</v>
      </c>
      <c r="J49" s="5">
        <f t="shared" si="1"/>
        <v>4</v>
      </c>
      <c r="K49" s="5">
        <f t="shared" si="1"/>
        <v>0</v>
      </c>
      <c r="L49" s="5">
        <f t="shared" si="1"/>
        <v>10</v>
      </c>
    </row>
    <row r="50" ht="24">
      <c r="A50" s="5">
        <v>55</v>
      </c>
    </row>
    <row r="51" ht="24">
      <c r="A51" s="5">
        <v>56</v>
      </c>
    </row>
    <row r="54" spans="1:5" ht="24">
      <c r="A54" s="5" t="s">
        <v>10</v>
      </c>
      <c r="D54" s="5" t="s">
        <v>61</v>
      </c>
      <c r="E54" s="5">
        <f>COUNTIF(E5:E51,1)</f>
        <v>0</v>
      </c>
    </row>
    <row r="55" spans="1:5" ht="24">
      <c r="A55" s="5" t="s">
        <v>15</v>
      </c>
      <c r="B55" s="5">
        <f>COUNTIF(B5:B51,1)</f>
        <v>27</v>
      </c>
      <c r="D55" s="5" t="s">
        <v>62</v>
      </c>
      <c r="E55" s="5">
        <f>COUNTIF(E5:E51,2)</f>
        <v>43</v>
      </c>
    </row>
    <row r="56" spans="1:11" ht="24">
      <c r="A56" s="56" t="s">
        <v>16</v>
      </c>
      <c r="B56" s="5">
        <f>COUNTIF(B5:B51,2)</f>
        <v>16</v>
      </c>
      <c r="C56" s="56"/>
      <c r="E56" s="5">
        <f>SUM(E54:E55)</f>
        <v>43</v>
      </c>
      <c r="F56" s="56"/>
      <c r="G56" s="56"/>
      <c r="H56" s="56"/>
      <c r="I56" s="56"/>
      <c r="J56" s="56"/>
      <c r="K56" s="56"/>
    </row>
    <row r="57" spans="1:11" ht="24">
      <c r="A57" s="56"/>
      <c r="B57" s="56">
        <f>SUM(B55:B56)</f>
        <v>43</v>
      </c>
      <c r="C57" s="56"/>
      <c r="F57" s="56"/>
      <c r="G57" s="56"/>
      <c r="H57" s="56"/>
      <c r="I57" s="56"/>
      <c r="J57" s="56"/>
      <c r="K57" s="56"/>
    </row>
    <row r="58" spans="1:11" ht="24">
      <c r="A58" s="56"/>
      <c r="C58" s="5" t="s">
        <v>11</v>
      </c>
      <c r="E58" s="1" t="s">
        <v>59</v>
      </c>
      <c r="F58" s="70">
        <f>COUNTIF(D5:D47,1)</f>
        <v>28</v>
      </c>
      <c r="G58" s="56"/>
      <c r="H58" s="56"/>
      <c r="I58" s="56"/>
      <c r="J58" s="56"/>
      <c r="K58" s="56"/>
    </row>
    <row r="59" spans="2:6" ht="24">
      <c r="B59" s="70">
        <v>1</v>
      </c>
      <c r="C59" s="5" t="s">
        <v>58</v>
      </c>
      <c r="D59" s="71">
        <f>COUNTIF(C5:C47,1)</f>
        <v>9</v>
      </c>
      <c r="E59" s="1" t="s">
        <v>64</v>
      </c>
      <c r="F59" s="70">
        <f>COUNTIF(D5:D48,2)</f>
        <v>7</v>
      </c>
    </row>
    <row r="60" spans="2:6" ht="24">
      <c r="B60" s="5">
        <v>2</v>
      </c>
      <c r="C60" s="5" t="s">
        <v>63</v>
      </c>
      <c r="D60" s="71">
        <f>COUNTIF(C5:C48,2)</f>
        <v>3</v>
      </c>
      <c r="E60" s="1" t="s">
        <v>77</v>
      </c>
      <c r="F60" s="70">
        <f>COUNTIF(D5:D49,3)</f>
        <v>1</v>
      </c>
    </row>
    <row r="61" spans="2:6" ht="24">
      <c r="B61" s="5">
        <v>3</v>
      </c>
      <c r="C61" s="5" t="s">
        <v>65</v>
      </c>
      <c r="D61" s="71">
        <f>COUNTIF(C5:C48,3)</f>
        <v>4</v>
      </c>
      <c r="E61" s="1" t="s">
        <v>81</v>
      </c>
      <c r="F61" s="70">
        <f>COUNTIF(D5:D48,4)</f>
        <v>2</v>
      </c>
    </row>
    <row r="62" spans="2:24" ht="24">
      <c r="B62" s="5">
        <v>4</v>
      </c>
      <c r="C62" s="5" t="s">
        <v>71</v>
      </c>
      <c r="D62" s="71">
        <f>COUNTIF(C5:C48,4)</f>
        <v>11</v>
      </c>
      <c r="E62" s="1" t="s">
        <v>78</v>
      </c>
      <c r="F62" s="70">
        <f>COUNTIF(D5:D48,5)</f>
        <v>1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2:6" ht="24">
      <c r="B63" s="5">
        <v>5</v>
      </c>
      <c r="C63" s="5" t="s">
        <v>75</v>
      </c>
      <c r="D63" s="71">
        <f>COUNTIF(C5:C49,5)</f>
        <v>4</v>
      </c>
      <c r="E63" s="1" t="s">
        <v>19</v>
      </c>
      <c r="F63" s="70">
        <f>COUNTIF(D5:D48,6)</f>
        <v>3</v>
      </c>
    </row>
    <row r="64" spans="2:6" ht="24">
      <c r="B64" s="5">
        <v>6</v>
      </c>
      <c r="C64" s="5" t="s">
        <v>76</v>
      </c>
      <c r="D64" s="71">
        <f>COUNTIF(C5:C48,6)</f>
        <v>1</v>
      </c>
      <c r="E64" s="1" t="s">
        <v>17</v>
      </c>
      <c r="F64" s="70">
        <f>COUNTIF(D5:D48,7)</f>
        <v>1</v>
      </c>
    </row>
    <row r="65" spans="2:6" ht="24">
      <c r="B65" s="5">
        <v>7</v>
      </c>
      <c r="C65" s="5" t="s">
        <v>14</v>
      </c>
      <c r="D65" s="71">
        <f>COUNTIF(C5:C48,7)</f>
        <v>1</v>
      </c>
      <c r="E65" s="1"/>
      <c r="F65" s="5">
        <f>SUM(F58:F64)</f>
        <v>43</v>
      </c>
    </row>
    <row r="66" spans="2:8" ht="24">
      <c r="B66" s="5">
        <v>8</v>
      </c>
      <c r="C66" s="5" t="s">
        <v>19</v>
      </c>
      <c r="D66" s="71">
        <f>COUNTIF(C5:C48,8)</f>
        <v>3</v>
      </c>
      <c r="E66" s="1"/>
      <c r="H66" s="15"/>
    </row>
    <row r="67" spans="2:29" ht="24">
      <c r="B67" s="5">
        <v>9</v>
      </c>
      <c r="C67" s="5" t="s">
        <v>21</v>
      </c>
      <c r="D67" s="71">
        <f>COUNTIF(C5:C48,9)</f>
        <v>1</v>
      </c>
      <c r="E67" s="1"/>
      <c r="H67" s="15"/>
      <c r="L67" s="5" t="s">
        <v>8</v>
      </c>
      <c r="M67" s="66">
        <f aca="true" t="shared" si="2" ref="M67:AA67">AVERAGE(M5:M51)</f>
        <v>3.0930232558139537</v>
      </c>
      <c r="N67" s="66">
        <f t="shared" si="2"/>
        <v>3.5714285714285716</v>
      </c>
      <c r="O67" s="66">
        <f t="shared" si="2"/>
        <v>3.3255813953488373</v>
      </c>
      <c r="P67" s="66">
        <f t="shared" si="2"/>
        <v>3.6511627906976742</v>
      </c>
      <c r="Q67" s="66">
        <f t="shared" si="2"/>
        <v>3.9767441860465116</v>
      </c>
      <c r="R67" s="66">
        <f t="shared" si="2"/>
        <v>4.116279069767442</v>
      </c>
      <c r="S67" s="66">
        <f t="shared" si="2"/>
        <v>3.5853658536585367</v>
      </c>
      <c r="T67" s="66">
        <f t="shared" si="2"/>
        <v>3.357142857142857</v>
      </c>
      <c r="U67" s="66">
        <f t="shared" si="2"/>
        <v>3.05</v>
      </c>
      <c r="V67" s="66">
        <f t="shared" si="2"/>
        <v>3.341463414634146</v>
      </c>
      <c r="W67" s="66">
        <f t="shared" si="2"/>
        <v>3</v>
      </c>
      <c r="X67" s="66">
        <f t="shared" si="2"/>
        <v>3.0952380952380953</v>
      </c>
      <c r="Y67" s="66">
        <f t="shared" si="2"/>
        <v>3.0714285714285716</v>
      </c>
      <c r="Z67" s="66">
        <f t="shared" si="2"/>
        <v>3.7804878048780486</v>
      </c>
      <c r="AA67" s="66">
        <f t="shared" si="2"/>
        <v>2.923076923076923</v>
      </c>
      <c r="AC67" s="69">
        <f>AVERAGE(M67:AA67)</f>
        <v>3.3958948526106782</v>
      </c>
    </row>
    <row r="68" spans="2:29" ht="24">
      <c r="B68" s="5">
        <v>10</v>
      </c>
      <c r="C68" s="5" t="s">
        <v>79</v>
      </c>
      <c r="D68" s="71">
        <f>COUNTIF(C5:C48,10)</f>
        <v>3</v>
      </c>
      <c r="E68" s="1"/>
      <c r="L68" s="5" t="s">
        <v>9</v>
      </c>
      <c r="M68" s="67">
        <f aca="true" t="shared" si="3" ref="M68:AA68">STDEV(M5:M51)</f>
        <v>1.1508579302575825</v>
      </c>
      <c r="N68" s="67">
        <f t="shared" si="3"/>
        <v>1.0155584104409863</v>
      </c>
      <c r="O68" s="67">
        <f t="shared" si="3"/>
        <v>1.1489318068486412</v>
      </c>
      <c r="P68" s="67">
        <f t="shared" si="3"/>
        <v>1.0208241518786154</v>
      </c>
      <c r="Q68" s="67">
        <f t="shared" si="3"/>
        <v>0.8860928708991233</v>
      </c>
      <c r="R68" s="67">
        <f t="shared" si="3"/>
        <v>0.7931042784251371</v>
      </c>
      <c r="S68" s="67">
        <f t="shared" si="3"/>
        <v>1.1174884732313257</v>
      </c>
      <c r="T68" s="67">
        <f t="shared" si="3"/>
        <v>1.1857163847007157</v>
      </c>
      <c r="U68" s="67">
        <f t="shared" si="3"/>
        <v>1.239313292068408</v>
      </c>
      <c r="V68" s="67">
        <f t="shared" si="3"/>
        <v>1.3713087926787495</v>
      </c>
      <c r="W68" s="67">
        <f t="shared" si="3"/>
        <v>1.2687616393795076</v>
      </c>
      <c r="X68" s="67">
        <f t="shared" si="3"/>
        <v>1.3030830946966074</v>
      </c>
      <c r="Y68" s="67">
        <f t="shared" si="3"/>
        <v>1.1559571505025215</v>
      </c>
      <c r="Z68" s="67">
        <f t="shared" si="3"/>
        <v>0.9620861479605454</v>
      </c>
      <c r="AA68" s="67">
        <f t="shared" si="3"/>
        <v>1.1328728126831358</v>
      </c>
      <c r="AC68" s="69">
        <f>STDEV(AC5:AC64)</f>
        <v>0.8194454145751912</v>
      </c>
    </row>
    <row r="69" spans="2:5" ht="24">
      <c r="B69" s="5">
        <v>11</v>
      </c>
      <c r="C69" s="5" t="s">
        <v>80</v>
      </c>
      <c r="D69" s="71">
        <f>COUNTIF(C5:C48,11)</f>
        <v>2</v>
      </c>
      <c r="E69" s="1"/>
    </row>
    <row r="70" spans="2:5" ht="24">
      <c r="B70" s="5">
        <v>12</v>
      </c>
      <c r="C70" s="5" t="s">
        <v>86</v>
      </c>
      <c r="D70" s="71">
        <f>COUNTIF(C5:C48,12)</f>
        <v>1</v>
      </c>
      <c r="E70" s="1"/>
    </row>
    <row r="71" spans="4:5" ht="24">
      <c r="D71" s="71">
        <f>SUM(D59:D70)</f>
        <v>43</v>
      </c>
      <c r="E71" s="1"/>
    </row>
    <row r="72" ht="24">
      <c r="E72" s="1"/>
    </row>
    <row r="73" ht="24">
      <c r="E73" s="1"/>
    </row>
    <row r="79" ht="24">
      <c r="E79" s="1"/>
    </row>
    <row r="80" ht="24">
      <c r="E80" s="1"/>
    </row>
    <row r="81" ht="24">
      <c r="E81" s="1"/>
    </row>
    <row r="82" ht="24">
      <c r="E82" s="1"/>
    </row>
    <row r="83" ht="24">
      <c r="E83" s="1"/>
    </row>
    <row r="84" ht="24">
      <c r="E84" s="1"/>
    </row>
    <row r="85" ht="24">
      <c r="E85" s="1"/>
    </row>
    <row r="86" ht="24">
      <c r="E86" s="1"/>
    </row>
    <row r="87" ht="24">
      <c r="E87" s="1"/>
    </row>
    <row r="88" ht="24">
      <c r="E88" s="1"/>
    </row>
    <row r="90" ht="24">
      <c r="E90" s="1"/>
    </row>
    <row r="91" ht="24">
      <c r="E91" s="1"/>
    </row>
    <row r="92" ht="24">
      <c r="E92" s="1"/>
    </row>
    <row r="93" ht="24">
      <c r="E93" s="1"/>
    </row>
    <row r="94" ht="24">
      <c r="E94" s="1"/>
    </row>
    <row r="95" ht="24">
      <c r="E95" s="1"/>
    </row>
    <row r="96" ht="24">
      <c r="E96" s="1"/>
    </row>
    <row r="97" ht="24">
      <c r="E97" s="1"/>
    </row>
    <row r="98" ht="24">
      <c r="E98" s="1"/>
    </row>
    <row r="99" ht="24">
      <c r="E99" s="1"/>
    </row>
    <row r="100" ht="24">
      <c r="E100" s="1"/>
    </row>
  </sheetData>
  <sheetProtection/>
  <autoFilter ref="A4:Y51"/>
  <mergeCells count="3">
    <mergeCell ref="G3:K3"/>
    <mergeCell ref="O3:P3"/>
    <mergeCell ref="S3:AA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6384" width="8.7109375" style="1" customWidth="1"/>
  </cols>
  <sheetData>
    <row r="1" spans="1:10" ht="24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</row>
    <row r="3" ht="24">
      <c r="A3" s="1" t="s">
        <v>130</v>
      </c>
    </row>
    <row r="4" spans="1:12" ht="24">
      <c r="A4" s="1" t="s">
        <v>122</v>
      </c>
      <c r="L4" s="1" t="s">
        <v>114</v>
      </c>
    </row>
    <row r="5" ht="24">
      <c r="A5" s="1" t="s">
        <v>113</v>
      </c>
    </row>
    <row r="6" ht="24">
      <c r="A6" s="1" t="s">
        <v>123</v>
      </c>
    </row>
    <row r="7" ht="24">
      <c r="A7" s="14" t="s">
        <v>115</v>
      </c>
    </row>
    <row r="8" ht="24">
      <c r="A8" s="14" t="s">
        <v>116</v>
      </c>
    </row>
    <row r="9" spans="1:2" ht="24">
      <c r="A9" s="17" t="s">
        <v>124</v>
      </c>
      <c r="B9" s="14"/>
    </row>
    <row r="10" ht="24">
      <c r="A10" s="1" t="s">
        <v>96</v>
      </c>
    </row>
    <row r="11" spans="1:2" ht="24">
      <c r="A11" s="17" t="s">
        <v>118</v>
      </c>
      <c r="B11" s="11"/>
    </row>
    <row r="12" spans="1:2" ht="24">
      <c r="A12" s="7" t="s">
        <v>119</v>
      </c>
      <c r="B12" s="11"/>
    </row>
    <row r="13" spans="1:2" ht="24">
      <c r="A13" s="7" t="s">
        <v>117</v>
      </c>
      <c r="B13" s="11"/>
    </row>
    <row r="14" spans="1:2" ht="24">
      <c r="A14" s="14"/>
      <c r="B14" s="11"/>
    </row>
  </sheetData>
  <sheetProtection/>
  <mergeCells count="1">
    <mergeCell ref="A1:J1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4">
      <selection activeCell="L7" sqref="L7"/>
    </sheetView>
  </sheetViews>
  <sheetFormatPr defaultColWidth="9.140625" defaultRowHeight="12.75"/>
  <cols>
    <col min="1" max="1" width="7.140625" style="1" customWidth="1"/>
    <col min="2" max="2" width="9.57421875" style="1" customWidth="1"/>
    <col min="3" max="3" width="11.28125" style="1" customWidth="1"/>
    <col min="4" max="7" width="8.7109375" style="1" customWidth="1"/>
    <col min="8" max="8" width="7.57421875" style="1" customWidth="1"/>
    <col min="9" max="9" width="8.00390625" style="1" customWidth="1"/>
    <col min="10" max="10" width="12.57421875" style="1" customWidth="1"/>
    <col min="11" max="11" width="2.421875" style="1" customWidth="1"/>
    <col min="12" max="16384" width="8.7109375" style="1" customWidth="1"/>
  </cols>
  <sheetData>
    <row r="1" spans="1:10" ht="24">
      <c r="A1" s="107" t="s">
        <v>131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4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4">
      <c r="A3" s="107" t="s">
        <v>57</v>
      </c>
      <c r="B3" s="107"/>
      <c r="C3" s="107"/>
      <c r="D3" s="107"/>
      <c r="E3" s="107"/>
      <c r="F3" s="107"/>
      <c r="G3" s="107"/>
      <c r="H3" s="107"/>
      <c r="I3" s="107"/>
      <c r="J3" s="107"/>
    </row>
    <row r="5" ht="24">
      <c r="A5" s="1" t="s">
        <v>133</v>
      </c>
    </row>
    <row r="6" ht="24">
      <c r="A6" s="1" t="s">
        <v>111</v>
      </c>
    </row>
    <row r="7" ht="24">
      <c r="A7" s="1" t="s">
        <v>112</v>
      </c>
    </row>
    <row r="9" ht="24">
      <c r="A9" s="8" t="s">
        <v>24</v>
      </c>
    </row>
    <row r="10" ht="24">
      <c r="A10" s="7"/>
    </row>
    <row r="11" ht="24">
      <c r="A11" s="7" t="s">
        <v>27</v>
      </c>
    </row>
    <row r="12" ht="24" thickBot="1">
      <c r="A12" s="7"/>
    </row>
    <row r="13" spans="4:7" ht="24" thickTop="1">
      <c r="D13" s="109" t="s">
        <v>10</v>
      </c>
      <c r="E13" s="109"/>
      <c r="F13" s="9" t="s">
        <v>25</v>
      </c>
      <c r="G13" s="9" t="s">
        <v>26</v>
      </c>
    </row>
    <row r="14" spans="4:7" ht="24">
      <c r="D14" s="4" t="s">
        <v>15</v>
      </c>
      <c r="E14" s="4"/>
      <c r="F14" s="3">
        <f>คีย์!B55</f>
        <v>27</v>
      </c>
      <c r="G14" s="12">
        <f>F14*100/F$16</f>
        <v>62.7906976744186</v>
      </c>
    </row>
    <row r="15" spans="4:7" ht="24">
      <c r="D15" s="4" t="s">
        <v>16</v>
      </c>
      <c r="E15" s="4"/>
      <c r="F15" s="3">
        <f>คีย์!B56</f>
        <v>16</v>
      </c>
      <c r="G15" s="12">
        <f>F15*100/F$16</f>
        <v>37.2093023255814</v>
      </c>
    </row>
    <row r="16" spans="4:7" ht="24" thickBot="1">
      <c r="D16" s="110" t="s">
        <v>13</v>
      </c>
      <c r="E16" s="110"/>
      <c r="F16" s="10">
        <f>SUM(F14:F15)</f>
        <v>43</v>
      </c>
      <c r="G16" s="13">
        <f>SUM(G14:G15)</f>
        <v>100</v>
      </c>
    </row>
    <row r="17" ht="24" thickTop="1"/>
    <row r="18" ht="24">
      <c r="A18" s="7" t="s">
        <v>87</v>
      </c>
    </row>
    <row r="20" ht="24">
      <c r="A20" s="7" t="s">
        <v>89</v>
      </c>
    </row>
    <row r="21" ht="24" thickBot="1"/>
    <row r="22" spans="4:7" ht="24" thickTop="1">
      <c r="D22" s="109" t="s">
        <v>90</v>
      </c>
      <c r="E22" s="109"/>
      <c r="F22" s="9" t="s">
        <v>25</v>
      </c>
      <c r="G22" s="9" t="s">
        <v>26</v>
      </c>
    </row>
    <row r="23" spans="4:7" ht="24">
      <c r="D23" s="1" t="s">
        <v>62</v>
      </c>
      <c r="F23" s="5">
        <f>คีย์!E55</f>
        <v>43</v>
      </c>
      <c r="G23" s="15">
        <f>F23*100/F$25</f>
        <v>100</v>
      </c>
    </row>
    <row r="24" spans="4:7" ht="24">
      <c r="D24" s="1" t="s">
        <v>61</v>
      </c>
      <c r="F24" s="5">
        <f>คีย์!E54</f>
        <v>0</v>
      </c>
      <c r="G24" s="15">
        <f>F24*100/F$25</f>
        <v>0</v>
      </c>
    </row>
    <row r="25" spans="4:7" ht="24" thickBot="1">
      <c r="D25" s="110" t="s">
        <v>13</v>
      </c>
      <c r="E25" s="110"/>
      <c r="F25" s="10">
        <f>SUM(F23:F24)</f>
        <v>43</v>
      </c>
      <c r="G25" s="13">
        <f>SUM(G23:G24)</f>
        <v>100</v>
      </c>
    </row>
    <row r="26" ht="24" thickTop="1"/>
    <row r="27" ht="24">
      <c r="A27" s="7" t="s">
        <v>91</v>
      </c>
    </row>
    <row r="31" spans="1:10" ht="24">
      <c r="A31" s="111" t="s">
        <v>22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3" ht="24">
      <c r="A33" s="1" t="s">
        <v>45</v>
      </c>
    </row>
    <row r="34" ht="24" thickBot="1"/>
    <row r="35" spans="2:9" ht="24" thickTop="1">
      <c r="B35" s="109" t="s">
        <v>3</v>
      </c>
      <c r="C35" s="109"/>
      <c r="D35" s="109" t="s">
        <v>28</v>
      </c>
      <c r="E35" s="109"/>
      <c r="F35" s="109"/>
      <c r="G35" s="109"/>
      <c r="H35" s="9" t="s">
        <v>25</v>
      </c>
      <c r="I35" s="9" t="s">
        <v>26</v>
      </c>
    </row>
    <row r="36" spans="2:9" ht="24">
      <c r="B36" s="1" t="s">
        <v>59</v>
      </c>
      <c r="D36" s="1" t="str">
        <f>คีย์!C62</f>
        <v>หลักสูตรและการสอน</v>
      </c>
      <c r="H36" s="5">
        <f>คีย์!D62</f>
        <v>11</v>
      </c>
      <c r="I36" s="15">
        <f>H36*100/H$48</f>
        <v>25.58139534883721</v>
      </c>
    </row>
    <row r="37" spans="2:9" ht="24">
      <c r="B37" s="4"/>
      <c r="C37" s="4"/>
      <c r="D37" s="4" t="str">
        <f>คีย์!C59</f>
        <v>การบริหารการศึกษา</v>
      </c>
      <c r="E37" s="4"/>
      <c r="F37" s="4"/>
      <c r="G37" s="4"/>
      <c r="H37" s="3">
        <f>คีย์!D59</f>
        <v>9</v>
      </c>
      <c r="I37" s="15">
        <f aca="true" t="shared" si="0" ref="I37:I47">H37*100/H$48</f>
        <v>20.930232558139537</v>
      </c>
    </row>
    <row r="38" spans="2:13" ht="24">
      <c r="B38" s="4"/>
      <c r="C38" s="4"/>
      <c r="D38" s="4" t="str">
        <f>คีย์!C63</f>
        <v>เทคโนโลยีและสื่อสารการศึกษา</v>
      </c>
      <c r="E38" s="4"/>
      <c r="F38" s="4"/>
      <c r="G38" s="4"/>
      <c r="H38" s="3">
        <f>คีย์!D63</f>
        <v>4</v>
      </c>
      <c r="I38" s="15">
        <f t="shared" si="0"/>
        <v>9.30232558139535</v>
      </c>
      <c r="M38" s="83"/>
    </row>
    <row r="39" spans="2:9" ht="24">
      <c r="B39" s="4"/>
      <c r="C39" s="4"/>
      <c r="D39" s="4" t="str">
        <f>คีย์!C68</f>
        <v>การศึกษา</v>
      </c>
      <c r="E39" s="4"/>
      <c r="F39" s="4"/>
      <c r="G39" s="4"/>
      <c r="H39" s="3">
        <f>คีย์!D68</f>
        <v>3</v>
      </c>
      <c r="I39" s="15">
        <f t="shared" si="0"/>
        <v>6.976744186046512</v>
      </c>
    </row>
    <row r="40" spans="2:9" ht="24">
      <c r="B40" s="4"/>
      <c r="C40" s="4"/>
      <c r="D40" s="4" t="str">
        <f>คีย์!C70</f>
        <v>การจัดการกีฬา</v>
      </c>
      <c r="E40" s="4"/>
      <c r="F40" s="4"/>
      <c r="G40" s="4"/>
      <c r="H40" s="3">
        <f>คีย์!D70</f>
        <v>1</v>
      </c>
      <c r="I40" s="82">
        <f t="shared" si="0"/>
        <v>2.3255813953488373</v>
      </c>
    </row>
    <row r="41" spans="2:9" ht="24">
      <c r="B41" s="72" t="s">
        <v>88</v>
      </c>
      <c r="C41" s="72"/>
      <c r="D41" s="72" t="str">
        <f>คีย์!C61</f>
        <v>การจัดการทรัพยากรธรรมชาติและสิ่งแวดล้อม</v>
      </c>
      <c r="E41" s="72"/>
      <c r="F41" s="72"/>
      <c r="G41" s="72"/>
      <c r="H41" s="73">
        <f>คีย์!D61</f>
        <v>4</v>
      </c>
      <c r="I41" s="15">
        <f t="shared" si="0"/>
        <v>9.30232558139535</v>
      </c>
    </row>
    <row r="42" spans="2:9" ht="24">
      <c r="B42" s="74"/>
      <c r="C42" s="74"/>
      <c r="D42" s="74" t="str">
        <f>คีย์!C60</f>
        <v>วิทยาศาสตร์การเกษตร</v>
      </c>
      <c r="E42" s="74"/>
      <c r="F42" s="74"/>
      <c r="G42" s="74"/>
      <c r="H42" s="75">
        <f>คีย์!D60</f>
        <v>3</v>
      </c>
      <c r="I42" s="15">
        <f t="shared" si="0"/>
        <v>6.976744186046512</v>
      </c>
    </row>
    <row r="43" spans="2:9" ht="24">
      <c r="B43" s="4" t="str">
        <f>คีย์!E63</f>
        <v>เภสัชศาสตร์</v>
      </c>
      <c r="C43" s="4"/>
      <c r="D43" s="4" t="str">
        <f>คีย์!C66</f>
        <v>เภสัชศาสตร์</v>
      </c>
      <c r="E43" s="4"/>
      <c r="F43" s="4"/>
      <c r="G43" s="4"/>
      <c r="H43" s="3">
        <f>คีย์!D66</f>
        <v>3</v>
      </c>
      <c r="I43" s="78">
        <f t="shared" si="0"/>
        <v>6.976744186046512</v>
      </c>
    </row>
    <row r="44" spans="2:9" ht="24">
      <c r="B44" s="76" t="str">
        <f>คีย์!E61</f>
        <v>วิทยาลัยพลังงานทดแทน</v>
      </c>
      <c r="C44" s="76"/>
      <c r="D44" s="76" t="str">
        <f>คีย์!C69</f>
        <v>พลังงานทดแทน</v>
      </c>
      <c r="E44" s="76"/>
      <c r="F44" s="76"/>
      <c r="G44" s="76"/>
      <c r="H44" s="77">
        <f>คีย์!D69</f>
        <v>2</v>
      </c>
      <c r="I44" s="78">
        <f t="shared" si="0"/>
        <v>4.651162790697675</v>
      </c>
    </row>
    <row r="45" spans="2:9" ht="24">
      <c r="B45" s="76" t="str">
        <f>คีย์!E60</f>
        <v>วิทยาศาสตร์</v>
      </c>
      <c r="C45" s="76"/>
      <c r="D45" s="76" t="str">
        <f>คีย์!C64</f>
        <v>ฟิสิกส์ประยุกต์</v>
      </c>
      <c r="E45" s="76"/>
      <c r="F45" s="76"/>
      <c r="G45" s="76"/>
      <c r="H45" s="77">
        <f>คีย์!D64</f>
        <v>1</v>
      </c>
      <c r="I45" s="78">
        <f t="shared" si="0"/>
        <v>2.3255813953488373</v>
      </c>
    </row>
    <row r="46" spans="2:9" ht="24">
      <c r="B46" s="76" t="str">
        <f>คีย์!E62</f>
        <v>มนุษยศาสตร์</v>
      </c>
      <c r="C46" s="76"/>
      <c r="D46" s="76" t="str">
        <f>คีย์!C65</f>
        <v>ภาษาไทย</v>
      </c>
      <c r="E46" s="76"/>
      <c r="F46" s="76"/>
      <c r="G46" s="76"/>
      <c r="H46" s="77">
        <f>คีย์!D65</f>
        <v>1</v>
      </c>
      <c r="I46" s="78">
        <f t="shared" si="0"/>
        <v>2.3255813953488373</v>
      </c>
    </row>
    <row r="47" spans="2:9" ht="24" thickBot="1">
      <c r="B47" s="72" t="str">
        <f>คีย์!E64</f>
        <v>วิทยาศาสตร์การแพทย์</v>
      </c>
      <c r="C47" s="72"/>
      <c r="D47" s="72" t="str">
        <f>คีย์!C67</f>
        <v>จุลชีววิทยา</v>
      </c>
      <c r="E47" s="72"/>
      <c r="F47" s="72"/>
      <c r="G47" s="72"/>
      <c r="H47" s="73">
        <f>คีย์!D67</f>
        <v>1</v>
      </c>
      <c r="I47" s="81">
        <f t="shared" si="0"/>
        <v>2.3255813953488373</v>
      </c>
    </row>
    <row r="48" spans="2:9" ht="24.75" thickBot="1" thickTop="1">
      <c r="B48" s="112" t="s">
        <v>13</v>
      </c>
      <c r="C48" s="112"/>
      <c r="D48" s="112"/>
      <c r="E48" s="112"/>
      <c r="F48" s="112"/>
      <c r="G48" s="112"/>
      <c r="H48" s="79">
        <f>SUM(H36:H47)</f>
        <v>43</v>
      </c>
      <c r="I48" s="80">
        <f>SUM(I36:I47)</f>
        <v>100</v>
      </c>
    </row>
    <row r="49" spans="2:9" ht="24" thickTop="1">
      <c r="B49" s="4"/>
      <c r="C49" s="4"/>
      <c r="D49" s="4"/>
      <c r="E49" s="4"/>
      <c r="F49" s="4"/>
      <c r="G49" s="4"/>
      <c r="H49" s="3"/>
      <c r="I49" s="15"/>
    </row>
    <row r="50" ht="24">
      <c r="A50" s="1" t="s">
        <v>92</v>
      </c>
    </row>
    <row r="51" ht="24">
      <c r="A51" s="1" t="s">
        <v>94</v>
      </c>
    </row>
    <row r="52" ht="24">
      <c r="A52" s="1" t="s">
        <v>93</v>
      </c>
    </row>
    <row r="61" spans="1:10" ht="24">
      <c r="A61" s="111" t="s">
        <v>52</v>
      </c>
      <c r="B61" s="111"/>
      <c r="C61" s="111"/>
      <c r="D61" s="111"/>
      <c r="E61" s="111"/>
      <c r="F61" s="111"/>
      <c r="G61" s="111"/>
      <c r="H61" s="111"/>
      <c r="I61" s="111"/>
      <c r="J61" s="111"/>
    </row>
    <row r="63" ht="24">
      <c r="A63" s="7" t="s">
        <v>53</v>
      </c>
    </row>
    <row r="64" ht="24" thickBot="1"/>
    <row r="65" spans="2:7" ht="24" thickTop="1">
      <c r="B65" s="109" t="s">
        <v>48</v>
      </c>
      <c r="C65" s="109"/>
      <c r="D65" s="109"/>
      <c r="E65" s="109"/>
      <c r="F65" s="9" t="s">
        <v>25</v>
      </c>
      <c r="G65" s="9" t="s">
        <v>26</v>
      </c>
    </row>
    <row r="66" spans="2:7" ht="24">
      <c r="B66" s="1" t="s">
        <v>125</v>
      </c>
      <c r="C66" s="84"/>
      <c r="D66" s="84"/>
      <c r="E66" s="84"/>
      <c r="F66" s="3">
        <f>คีย์!G49</f>
        <v>21</v>
      </c>
      <c r="G66" s="12">
        <f>F66*100/F$71</f>
        <v>36.8421052631579</v>
      </c>
    </row>
    <row r="67" spans="2:7" ht="24">
      <c r="B67" s="1" t="s">
        <v>49</v>
      </c>
      <c r="F67" s="5">
        <f>คีย์!I49</f>
        <v>14</v>
      </c>
      <c r="G67" s="12">
        <f>F67*100/F$71</f>
        <v>24.56140350877193</v>
      </c>
    </row>
    <row r="68" spans="2:7" ht="24">
      <c r="B68" s="1" t="s">
        <v>54</v>
      </c>
      <c r="F68" s="5">
        <f>คีย์!L49</f>
        <v>10</v>
      </c>
      <c r="G68" s="12">
        <f>F68*100/F$71</f>
        <v>17.54385964912281</v>
      </c>
    </row>
    <row r="69" spans="2:7" ht="24">
      <c r="B69" s="1" t="s">
        <v>50</v>
      </c>
      <c r="F69" s="5">
        <f>คีย์!F49</f>
        <v>8</v>
      </c>
      <c r="G69" s="12">
        <f>F69*100/F$71</f>
        <v>14.035087719298245</v>
      </c>
    </row>
    <row r="70" spans="2:7" ht="24">
      <c r="B70" s="1" t="s">
        <v>95</v>
      </c>
      <c r="F70" s="5">
        <f>คีย์!J49</f>
        <v>4</v>
      </c>
      <c r="G70" s="12">
        <f>F70*100/F$71</f>
        <v>7.017543859649122</v>
      </c>
    </row>
    <row r="71" spans="2:9" ht="24" thickBot="1">
      <c r="B71" s="110" t="s">
        <v>13</v>
      </c>
      <c r="C71" s="110"/>
      <c r="D71" s="110"/>
      <c r="E71" s="110"/>
      <c r="F71" s="10">
        <f>SUM(F66:F70)</f>
        <v>57</v>
      </c>
      <c r="G71" s="13">
        <f>SUM(G66:G70)</f>
        <v>100</v>
      </c>
      <c r="H71" s="16"/>
      <c r="I71" s="16"/>
    </row>
    <row r="72" ht="24" thickTop="1"/>
    <row r="73" ht="24">
      <c r="A73" s="1" t="s">
        <v>126</v>
      </c>
    </row>
    <row r="74" ht="24">
      <c r="A74" s="1" t="s">
        <v>96</v>
      </c>
    </row>
  </sheetData>
  <sheetProtection/>
  <mergeCells count="14">
    <mergeCell ref="B65:E65"/>
    <mergeCell ref="B71:E71"/>
    <mergeCell ref="B35:C35"/>
    <mergeCell ref="D35:G35"/>
    <mergeCell ref="D22:E22"/>
    <mergeCell ref="D25:E25"/>
    <mergeCell ref="A61:J61"/>
    <mergeCell ref="B48:G48"/>
    <mergeCell ref="A1:J1"/>
    <mergeCell ref="A2:J2"/>
    <mergeCell ref="A3:J3"/>
    <mergeCell ref="D13:E13"/>
    <mergeCell ref="D16:E16"/>
    <mergeCell ref="A31:J31"/>
  </mergeCells>
  <printOptions/>
  <pageMargins left="0.6692913385826772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8">
      <selection activeCell="J26" sqref="J26"/>
    </sheetView>
  </sheetViews>
  <sheetFormatPr defaultColWidth="9.140625" defaultRowHeight="12.75"/>
  <cols>
    <col min="1" max="3" width="8.7109375" style="1" customWidth="1"/>
    <col min="4" max="4" width="34.421875" style="1" customWidth="1"/>
    <col min="5" max="5" width="7.8515625" style="1" customWidth="1"/>
    <col min="6" max="6" width="7.421875" style="1" customWidth="1"/>
    <col min="7" max="7" width="14.8515625" style="1" bestFit="1" customWidth="1"/>
    <col min="8" max="8" width="6.57421875" style="1" customWidth="1"/>
    <col min="9" max="16384" width="8.7109375" style="1" customWidth="1"/>
  </cols>
  <sheetData>
    <row r="1" spans="1:7" ht="24">
      <c r="A1" s="111" t="s">
        <v>47</v>
      </c>
      <c r="B1" s="111"/>
      <c r="C1" s="111"/>
      <c r="D1" s="111"/>
      <c r="E1" s="111"/>
      <c r="F1" s="111"/>
      <c r="G1" s="111"/>
    </row>
    <row r="2" ht="13.5" customHeight="1"/>
    <row r="3" ht="24">
      <c r="A3" s="8" t="s">
        <v>44</v>
      </c>
    </row>
    <row r="4" ht="9" customHeight="1">
      <c r="A4" s="8"/>
    </row>
    <row r="5" ht="24">
      <c r="A5" s="7" t="s">
        <v>46</v>
      </c>
    </row>
    <row r="6" ht="9" customHeight="1" thickBot="1"/>
    <row r="7" spans="1:7" s="18" customFormat="1" ht="22.5" thickTop="1">
      <c r="A7" s="113" t="s">
        <v>1</v>
      </c>
      <c r="B7" s="114"/>
      <c r="C7" s="114"/>
      <c r="D7" s="114"/>
      <c r="E7" s="117" t="s">
        <v>127</v>
      </c>
      <c r="F7" s="118"/>
      <c r="G7" s="119"/>
    </row>
    <row r="8" spans="1:7" s="18" customFormat="1" ht="22.5" thickBot="1">
      <c r="A8" s="115"/>
      <c r="B8" s="116"/>
      <c r="C8" s="116"/>
      <c r="D8" s="116"/>
      <c r="E8" s="19"/>
      <c r="F8" s="19" t="s">
        <v>9</v>
      </c>
      <c r="G8" s="19" t="s">
        <v>29</v>
      </c>
    </row>
    <row r="9" spans="1:7" s="18" customFormat="1" ht="22.5" thickTop="1">
      <c r="A9" s="20" t="s">
        <v>30</v>
      </c>
      <c r="B9" s="21"/>
      <c r="C9" s="21"/>
      <c r="D9" s="21"/>
      <c r="E9" s="22"/>
      <c r="F9" s="23"/>
      <c r="G9" s="24"/>
    </row>
    <row r="10" spans="1:7" s="18" customFormat="1" ht="22.5">
      <c r="A10" s="25" t="s">
        <v>31</v>
      </c>
      <c r="B10" s="26"/>
      <c r="C10" s="26"/>
      <c r="D10" s="26"/>
      <c r="E10" s="27">
        <f>คีย์!M67</f>
        <v>3.0930232558139537</v>
      </c>
      <c r="F10" s="27">
        <f>คีย์!M68</f>
        <v>1.1508579302575825</v>
      </c>
      <c r="G10" s="28" t="str">
        <f>IF(E10&gt;4.5,"มากที่สุด",IF(E10&gt;3.5,"มาก",IF(E10&gt;2.5,"ปานกลาง",IF(E10&gt;1.5,"น้อย",IF(E10&lt;=1.5,"น้อยที่สุด")))))</f>
        <v>ปานกลาง</v>
      </c>
    </row>
    <row r="11" spans="1:7" s="18" customFormat="1" ht="22.5">
      <c r="A11" s="85" t="s">
        <v>32</v>
      </c>
      <c r="B11" s="86"/>
      <c r="C11" s="86"/>
      <c r="D11" s="86"/>
      <c r="E11" s="87">
        <f>คีย์!N67</f>
        <v>3.5714285714285716</v>
      </c>
      <c r="F11" s="87">
        <f>คีย์!N68</f>
        <v>1.0155584104409863</v>
      </c>
      <c r="G11" s="91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18" customFormat="1" ht="22.5">
      <c r="A12" s="29"/>
      <c r="B12" s="30"/>
      <c r="C12" s="30" t="s">
        <v>33</v>
      </c>
      <c r="D12" s="30"/>
      <c r="E12" s="31">
        <f>AVERAGE(E10:E11)</f>
        <v>3.3322259136212624</v>
      </c>
      <c r="F12" s="31">
        <f>AVERAGE(F10:F11)</f>
        <v>1.0832081703492844</v>
      </c>
      <c r="G12" s="32" t="str">
        <f>IF(E12&gt;4.5,"มากที่สุด",IF(E12&gt;3.5,"มาก",IF(E12&gt;2.5,"ปานกลาง",IF(E12&gt;1.5,"น้อย",IF(E12&lt;=1.5,"น้อยที่สุด")))))</f>
        <v>ปานกลาง</v>
      </c>
    </row>
    <row r="13" spans="1:7" s="18" customFormat="1" ht="22.5">
      <c r="A13" s="33" t="s">
        <v>34</v>
      </c>
      <c r="B13" s="34"/>
      <c r="C13" s="34"/>
      <c r="D13" s="34"/>
      <c r="E13" s="35"/>
      <c r="F13" s="35"/>
      <c r="G13" s="35"/>
    </row>
    <row r="14" spans="1:7" s="18" customFormat="1" ht="22.5">
      <c r="A14" s="92" t="s">
        <v>35</v>
      </c>
      <c r="B14" s="93"/>
      <c r="C14" s="93"/>
      <c r="D14" s="93"/>
      <c r="E14" s="94">
        <f>คีย์!O67</f>
        <v>3.3255813953488373</v>
      </c>
      <c r="F14" s="94">
        <f>คีย์!O68</f>
        <v>1.1489318068486412</v>
      </c>
      <c r="G14" s="95" t="str">
        <f>IF(E14&gt;4.5,"มากที่สุด",IF(E14&gt;3.5,"มาก",IF(E14&gt;2.5,"ปานกลาง",IF(E14&gt;1.5,"น้อย",IF(E14&lt;=1.5,"น้อยที่สุด")))))</f>
        <v>ปานกลาง</v>
      </c>
    </row>
    <row r="15" spans="1:7" s="18" customFormat="1" ht="22.5">
      <c r="A15" s="37" t="s">
        <v>36</v>
      </c>
      <c r="B15" s="38"/>
      <c r="C15" s="38"/>
      <c r="D15" s="38"/>
      <c r="E15" s="39">
        <f>คีย์!P67</f>
        <v>3.6511627906976742</v>
      </c>
      <c r="F15" s="39">
        <f>คีย์!P68</f>
        <v>1.0208241518786154</v>
      </c>
      <c r="G15" s="40" t="str">
        <f>IF(E15&gt;4.5,"มากที่สุด",IF(E15&gt;3.5,"มาก",IF(E15&gt;2.5,"ปานกลาง",IF(E15&gt;1.5,"น้อย",IF(E15&lt;=1.5,"น้อยที่สุด")))))</f>
        <v>มาก</v>
      </c>
    </row>
    <row r="16" spans="1:7" s="18" customFormat="1" ht="22.5">
      <c r="A16" s="41"/>
      <c r="B16" s="42"/>
      <c r="C16" s="42" t="s">
        <v>37</v>
      </c>
      <c r="D16" s="42"/>
      <c r="E16" s="43">
        <f>AVERAGE(E14:E15)</f>
        <v>3.488372093023256</v>
      </c>
      <c r="F16" s="43">
        <f>AVERAGE(F14:F15)</f>
        <v>1.0848779793636283</v>
      </c>
      <c r="G16" s="44" t="str">
        <f>IF(E16&gt;4.5,"มากที่สุด",IF(E16&gt;3.5,"มาก",IF(E16&gt;2.5,"ปานกลาง",IF(E16&gt;1.5,"น้อย",IF(E16&lt;=1.5,"น้อยที่สุด")))))</f>
        <v>ปานกลาง</v>
      </c>
    </row>
    <row r="17" spans="1:7" s="18" customFormat="1" ht="22.5">
      <c r="A17" s="33" t="s">
        <v>38</v>
      </c>
      <c r="B17" s="34"/>
      <c r="C17" s="34"/>
      <c r="D17" s="34"/>
      <c r="E17" s="35"/>
      <c r="F17" s="35"/>
      <c r="G17" s="35"/>
    </row>
    <row r="18" spans="1:7" s="18" customFormat="1" ht="22.5">
      <c r="A18" s="25" t="s">
        <v>39</v>
      </c>
      <c r="B18" s="26"/>
      <c r="C18" s="26"/>
      <c r="D18" s="26"/>
      <c r="E18" s="27">
        <f>คีย์!Q67</f>
        <v>3.9767441860465116</v>
      </c>
      <c r="F18" s="27">
        <f>คีย์!Q68</f>
        <v>0.8860928708991233</v>
      </c>
      <c r="G18" s="49" t="str">
        <f>IF(E18&gt;4.5,"มากที่สุด",IF(E18&gt;3.5,"มาก",IF(E18&gt;2.5,"ปานกลาง",IF(E18&gt;1.5,"น้อย",IF(E18&lt;=1.5,"น้อยที่สุด")))))</f>
        <v>มาก</v>
      </c>
    </row>
    <row r="19" spans="1:7" s="18" customFormat="1" ht="22.5">
      <c r="A19" s="85" t="s">
        <v>40</v>
      </c>
      <c r="B19" s="86"/>
      <c r="C19" s="86"/>
      <c r="D19" s="96"/>
      <c r="E19" s="87">
        <f>คีย์!R67</f>
        <v>4.116279069767442</v>
      </c>
      <c r="F19" s="87">
        <f>คีย์!R68</f>
        <v>0.7931042784251371</v>
      </c>
      <c r="G19" s="97" t="str">
        <f>IF(E19&gt;4.5,"มากที่สุด",IF(E19&gt;3.5,"มาก",IF(E19&gt;2.5,"ปานกลาง",IF(E19&gt;1.5,"น้อย",IF(E19&lt;=1.5,"น้อยที่สุด")))))</f>
        <v>มาก</v>
      </c>
    </row>
    <row r="20" spans="1:7" s="18" customFormat="1" ht="22.5">
      <c r="A20" s="46"/>
      <c r="B20" s="47"/>
      <c r="C20" s="42" t="s">
        <v>41</v>
      </c>
      <c r="D20" s="47"/>
      <c r="E20" s="48">
        <f>AVERAGE(E18:E19)</f>
        <v>4.046511627906977</v>
      </c>
      <c r="F20" s="48">
        <f>AVERAGE(F18:F19)</f>
        <v>0.8395985746621302</v>
      </c>
      <c r="G20" s="45" t="str">
        <f>IF(E20&gt;4.5,"มากที่สุด",IF(E20&gt;3.5,"มาก",IF(E20&gt;2.5,"ปานกลาง",IF(E20&gt;1.5,"น้อย",IF(E20&lt;=1.5,"น้อยที่สุด")))))</f>
        <v>มาก</v>
      </c>
    </row>
    <row r="21" spans="1:7" s="18" customFormat="1" ht="22.5">
      <c r="A21" s="25" t="s">
        <v>97</v>
      </c>
      <c r="B21" s="26"/>
      <c r="C21" s="26"/>
      <c r="D21" s="26"/>
      <c r="E21" s="27"/>
      <c r="F21" s="27"/>
      <c r="G21" s="49"/>
    </row>
    <row r="22" spans="1:7" s="36" customFormat="1" ht="22.5">
      <c r="A22" s="25" t="s">
        <v>98</v>
      </c>
      <c r="B22" s="26"/>
      <c r="C22" s="26"/>
      <c r="D22" s="26"/>
      <c r="E22" s="27">
        <f>คีย์!S67</f>
        <v>3.5853658536585367</v>
      </c>
      <c r="F22" s="27">
        <f>คีย์!S68</f>
        <v>1.1174884732313257</v>
      </c>
      <c r="G22" s="49" t="str">
        <f aca="true" t="shared" si="0" ref="G22:G30">IF(E22&gt;4.5,"มากที่สุด",IF(E22&gt;3.5,"มาก",IF(E22&gt;2.5,"ปานกลาง",IF(E22&gt;1.5,"น้อย",IF(E22&lt;=1.5,"น้อยที่สุด")))))</f>
        <v>มาก</v>
      </c>
    </row>
    <row r="23" spans="1:7" s="50" customFormat="1" ht="22.5">
      <c r="A23" s="98" t="s">
        <v>128</v>
      </c>
      <c r="B23" s="99"/>
      <c r="C23" s="99"/>
      <c r="D23" s="99"/>
      <c r="E23" s="100">
        <f>คีย์!T67</f>
        <v>3.357142857142857</v>
      </c>
      <c r="F23" s="100">
        <f>คีย์!T68</f>
        <v>1.1857163847007157</v>
      </c>
      <c r="G23" s="101" t="str">
        <f t="shared" si="0"/>
        <v>ปานกลาง</v>
      </c>
    </row>
    <row r="24" spans="1:7" s="50" customFormat="1" ht="22.5">
      <c r="A24" s="25" t="s">
        <v>100</v>
      </c>
      <c r="B24" s="26"/>
      <c r="C24" s="26"/>
      <c r="D24" s="26"/>
      <c r="E24" s="27"/>
      <c r="F24" s="27"/>
      <c r="G24" s="49"/>
    </row>
    <row r="25" spans="1:7" s="50" customFormat="1" ht="22.5">
      <c r="A25" s="92" t="s">
        <v>99</v>
      </c>
      <c r="B25" s="93"/>
      <c r="C25" s="93"/>
      <c r="D25" s="93"/>
      <c r="E25" s="94"/>
      <c r="F25" s="94"/>
      <c r="G25" s="95"/>
    </row>
    <row r="26" spans="1:7" s="50" customFormat="1" ht="22.5">
      <c r="A26" s="102" t="s">
        <v>107</v>
      </c>
      <c r="B26" s="103"/>
      <c r="C26" s="103"/>
      <c r="D26" s="103"/>
      <c r="E26" s="104">
        <f>คีย์!U67</f>
        <v>3.05</v>
      </c>
      <c r="F26" s="104">
        <f>คีย์!U68</f>
        <v>1.239313292068408</v>
      </c>
      <c r="G26" s="105" t="str">
        <f t="shared" si="0"/>
        <v>ปานกลาง</v>
      </c>
    </row>
    <row r="27" spans="1:7" s="50" customFormat="1" ht="22.5">
      <c r="A27" s="102" t="s">
        <v>101</v>
      </c>
      <c r="B27" s="103"/>
      <c r="C27" s="103"/>
      <c r="D27" s="103"/>
      <c r="E27" s="104">
        <f>คีย์!V67</f>
        <v>3.341463414634146</v>
      </c>
      <c r="F27" s="104">
        <f>คีย์!V68</f>
        <v>1.3713087926787495</v>
      </c>
      <c r="G27" s="105" t="str">
        <f t="shared" si="0"/>
        <v>ปานกลาง</v>
      </c>
    </row>
    <row r="28" spans="1:7" s="50" customFormat="1" ht="22.5">
      <c r="A28" s="102" t="s">
        <v>102</v>
      </c>
      <c r="B28" s="103"/>
      <c r="C28" s="103"/>
      <c r="D28" s="103"/>
      <c r="E28" s="104">
        <f>คีย์!W67</f>
        <v>3</v>
      </c>
      <c r="F28" s="104">
        <f>คีย์!W68</f>
        <v>1.2687616393795076</v>
      </c>
      <c r="G28" s="105" t="str">
        <f t="shared" si="0"/>
        <v>ปานกลาง</v>
      </c>
    </row>
    <row r="29" spans="1:7" s="50" customFormat="1" ht="22.5">
      <c r="A29" s="102" t="s">
        <v>103</v>
      </c>
      <c r="B29" s="103"/>
      <c r="C29" s="103"/>
      <c r="D29" s="103"/>
      <c r="E29" s="104">
        <f>คีย์!X67</f>
        <v>3.0952380952380953</v>
      </c>
      <c r="F29" s="104">
        <f>คีย์!X68</f>
        <v>1.3030830946966074</v>
      </c>
      <c r="G29" s="105" t="str">
        <f t="shared" si="0"/>
        <v>ปานกลาง</v>
      </c>
    </row>
    <row r="30" spans="1:7" s="50" customFormat="1" ht="22.5">
      <c r="A30" s="102" t="s">
        <v>104</v>
      </c>
      <c r="B30" s="103"/>
      <c r="C30" s="103"/>
      <c r="D30" s="103"/>
      <c r="E30" s="104">
        <f>คีย์!Y67</f>
        <v>3.0714285714285716</v>
      </c>
      <c r="F30" s="104">
        <f>คีย์!Y68</f>
        <v>1.1559571505025215</v>
      </c>
      <c r="G30" s="105" t="str">
        <f t="shared" si="0"/>
        <v>ปานกลาง</v>
      </c>
    </row>
    <row r="31" spans="1:7" s="18" customFormat="1" ht="22.5">
      <c r="A31" s="102" t="s">
        <v>105</v>
      </c>
      <c r="B31" s="103"/>
      <c r="C31" s="103"/>
      <c r="D31" s="103"/>
      <c r="E31" s="104">
        <f>คีย์!Z67</f>
        <v>3.7804878048780486</v>
      </c>
      <c r="F31" s="104">
        <f>คีย์!Z68</f>
        <v>0.9620861479605454</v>
      </c>
      <c r="G31" s="105" t="str">
        <f>IF(E31&gt;4.5,"มากที่สุด",IF(E31&gt;3.5,"มาก",IF(E31&gt;2.5,"ปานกลาง",IF(E31&gt;1.5,"น้อย",IF(E31&lt;=1.5,"น้อยที่สุด")))))</f>
        <v>มาก</v>
      </c>
    </row>
    <row r="32" spans="1:7" s="18" customFormat="1" ht="22.5">
      <c r="A32" s="37" t="s">
        <v>106</v>
      </c>
      <c r="B32" s="38"/>
      <c r="C32" s="38"/>
      <c r="D32" s="38"/>
      <c r="E32" s="39">
        <f>คีย์!AA67</f>
        <v>2.923076923076923</v>
      </c>
      <c r="F32" s="39">
        <f>คีย์!AA68</f>
        <v>1.1328728126831358</v>
      </c>
      <c r="G32" s="49" t="str">
        <f>IF(E32&gt;4.5,"มากที่สุด",IF(E32&gt;3.5,"มาก",IF(E32&gt;2.5,"ปานกลาง",IF(E32&gt;1.5,"น้อย",IF(E32&lt;=1.5,"น้อยที่สุด")))))</f>
        <v>ปานกลาง</v>
      </c>
    </row>
    <row r="33" spans="1:7" s="18" customFormat="1" ht="22.5" thickBot="1">
      <c r="A33" s="41"/>
      <c r="B33" s="42"/>
      <c r="C33" s="42" t="s">
        <v>42</v>
      </c>
      <c r="D33" s="42"/>
      <c r="E33" s="43">
        <f>AVERAGE(E18:E31)</f>
        <v>3.4927874073364715</v>
      </c>
      <c r="F33" s="43">
        <f>AVERAGE(F18:F31)</f>
        <v>1.1020464272004338</v>
      </c>
      <c r="G33" s="51" t="str">
        <f>IF(E33&gt;4.5,"มากที่สุด",IF(E33&gt;3.5,"มาก",IF(E33&gt;2.5,"ปานกลาง",IF(E33&gt;1.5,"น้อย",IF(E33&lt;=1.5,"น้อยที่สุด")))))</f>
        <v>ปานกลาง</v>
      </c>
    </row>
    <row r="34" spans="1:7" s="18" customFormat="1" ht="23.25" thickBot="1" thickTop="1">
      <c r="A34" s="120" t="s">
        <v>43</v>
      </c>
      <c r="B34" s="121"/>
      <c r="C34" s="121"/>
      <c r="D34" s="122"/>
      <c r="E34" s="52">
        <f>คีย์!AC67</f>
        <v>3.3958948526106782</v>
      </c>
      <c r="F34" s="52">
        <f>คีย์!AC68</f>
        <v>0.8194454145751912</v>
      </c>
      <c r="G34" s="53" t="str">
        <f>IF(E34&gt;4.5,"มากที่สุด",IF(E34&gt;3.5,"มาก",IF(E34&gt;2.5,"ปานกลาง",IF(E34&gt;1.5,"น้อย",IF(E34&lt;=1.5,"น้อยที่สุด")))))</f>
        <v>ปานกลาง</v>
      </c>
    </row>
    <row r="35" spans="1:7" ht="24" thickTop="1">
      <c r="A35" s="123" t="s">
        <v>51</v>
      </c>
      <c r="B35" s="123"/>
      <c r="C35" s="123"/>
      <c r="D35" s="123"/>
      <c r="E35" s="123"/>
      <c r="F35" s="123"/>
      <c r="G35" s="123"/>
    </row>
    <row r="36" spans="1:7" ht="24">
      <c r="A36" s="11"/>
      <c r="B36" s="11"/>
      <c r="C36" s="11"/>
      <c r="D36" s="11"/>
      <c r="E36" s="11"/>
      <c r="F36" s="11"/>
      <c r="G36" s="11"/>
    </row>
    <row r="37" spans="1:7" ht="24">
      <c r="A37" s="89" t="s">
        <v>55</v>
      </c>
      <c r="B37" s="11"/>
      <c r="C37" s="11"/>
      <c r="D37" s="11"/>
      <c r="E37" s="11"/>
      <c r="F37" s="11"/>
      <c r="G37" s="11"/>
    </row>
    <row r="38" spans="1:7" ht="24">
      <c r="A38" s="89" t="s">
        <v>108</v>
      </c>
      <c r="B38" s="11"/>
      <c r="C38" s="11"/>
      <c r="D38" s="11"/>
      <c r="E38" s="11"/>
      <c r="F38" s="11"/>
      <c r="G38" s="11"/>
    </row>
    <row r="39" spans="1:7" ht="24">
      <c r="A39" s="89" t="s">
        <v>109</v>
      </c>
      <c r="B39" s="11"/>
      <c r="C39" s="11"/>
      <c r="D39" s="11"/>
      <c r="E39" s="11"/>
      <c r="F39" s="11"/>
      <c r="G39" s="11"/>
    </row>
    <row r="40" ht="24">
      <c r="A40" s="7"/>
    </row>
    <row r="41" ht="24">
      <c r="A41" s="7"/>
    </row>
  </sheetData>
  <sheetProtection/>
  <mergeCells count="5">
    <mergeCell ref="A7:D8"/>
    <mergeCell ref="E7:G7"/>
    <mergeCell ref="A34:D34"/>
    <mergeCell ref="A1:G1"/>
    <mergeCell ref="A35:G35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7">
      <selection activeCell="E20" sqref="E20"/>
    </sheetView>
  </sheetViews>
  <sheetFormatPr defaultColWidth="9.140625" defaultRowHeight="12.75"/>
  <cols>
    <col min="1" max="1" width="8.7109375" style="1" customWidth="1"/>
    <col min="2" max="2" width="73.00390625" style="1" customWidth="1"/>
    <col min="3" max="3" width="6.140625" style="1" customWidth="1"/>
    <col min="4" max="4" width="2.8515625" style="1" customWidth="1"/>
    <col min="5" max="16384" width="8.7109375" style="1" customWidth="1"/>
  </cols>
  <sheetData>
    <row r="1" spans="1:7" ht="24">
      <c r="A1" s="124" t="s">
        <v>51</v>
      </c>
      <c r="B1" s="124"/>
      <c r="C1" s="124"/>
      <c r="D1" s="90"/>
      <c r="E1" s="90"/>
      <c r="F1" s="90"/>
      <c r="G1" s="90"/>
    </row>
    <row r="2" spans="1:7" ht="24">
      <c r="A2" s="14"/>
      <c r="B2" s="14"/>
      <c r="C2" s="14"/>
      <c r="D2" s="11"/>
      <c r="E2" s="11"/>
      <c r="F2" s="11"/>
      <c r="G2" s="11"/>
    </row>
    <row r="3" spans="1:7" ht="24">
      <c r="A3" s="17" t="s">
        <v>55</v>
      </c>
      <c r="B3" s="14"/>
      <c r="C3" s="14"/>
      <c r="D3" s="11"/>
      <c r="E3" s="11"/>
      <c r="F3" s="11"/>
      <c r="G3" s="11"/>
    </row>
    <row r="4" spans="1:7" ht="24">
      <c r="A4" s="17" t="s">
        <v>108</v>
      </c>
      <c r="B4" s="14"/>
      <c r="C4" s="14"/>
      <c r="D4" s="11"/>
      <c r="E4" s="11"/>
      <c r="F4" s="11"/>
      <c r="G4" s="11"/>
    </row>
    <row r="5" spans="1:7" ht="24">
      <c r="A5" s="17" t="s">
        <v>120</v>
      </c>
      <c r="B5" s="14"/>
      <c r="C5" s="14"/>
      <c r="D5" s="11"/>
      <c r="E5" s="11"/>
      <c r="F5" s="11"/>
      <c r="G5" s="11"/>
    </row>
    <row r="6" spans="1:7" ht="24">
      <c r="A6" s="17" t="s">
        <v>121</v>
      </c>
      <c r="B6" s="14"/>
      <c r="C6" s="14"/>
      <c r="D6" s="11"/>
      <c r="E6" s="11"/>
      <c r="F6" s="11"/>
      <c r="G6" s="11"/>
    </row>
    <row r="8" ht="24">
      <c r="A8" s="2" t="s">
        <v>18</v>
      </c>
    </row>
    <row r="9" ht="14.25" customHeight="1"/>
    <row r="10" ht="12" customHeight="1" thickBot="1"/>
    <row r="11" spans="1:3" ht="24.75" thickBot="1" thickTop="1">
      <c r="A11" s="6" t="s">
        <v>0</v>
      </c>
      <c r="B11" s="6" t="s">
        <v>1</v>
      </c>
      <c r="C11" s="6" t="s">
        <v>2</v>
      </c>
    </row>
    <row r="12" spans="1:3" ht="24" thickTop="1">
      <c r="A12" s="6">
        <v>1</v>
      </c>
      <c r="B12" s="88" t="s">
        <v>72</v>
      </c>
      <c r="C12" s="6">
        <v>2</v>
      </c>
    </row>
    <row r="13" spans="1:3" ht="24">
      <c r="A13" s="3">
        <v>2</v>
      </c>
      <c r="B13" s="1" t="s">
        <v>110</v>
      </c>
      <c r="C13" s="5">
        <v>2</v>
      </c>
    </row>
    <row r="14" spans="1:3" ht="24">
      <c r="A14" s="3">
        <v>3</v>
      </c>
      <c r="B14" s="4" t="s">
        <v>66</v>
      </c>
      <c r="C14" s="3">
        <v>1</v>
      </c>
    </row>
    <row r="15" spans="1:3" ht="24">
      <c r="A15" s="3">
        <v>4</v>
      </c>
      <c r="B15" s="4" t="s">
        <v>68</v>
      </c>
      <c r="C15" s="3">
        <v>1</v>
      </c>
    </row>
    <row r="16" spans="1:3" ht="24">
      <c r="A16" s="3">
        <v>5</v>
      </c>
      <c r="B16" s="4" t="s">
        <v>132</v>
      </c>
      <c r="C16" s="3">
        <v>1</v>
      </c>
    </row>
    <row r="17" spans="1:3" ht="24">
      <c r="A17" s="3">
        <v>6</v>
      </c>
      <c r="B17" s="4" t="s">
        <v>84</v>
      </c>
      <c r="C17" s="3">
        <v>1</v>
      </c>
    </row>
    <row r="18" spans="1:3" ht="24">
      <c r="A18" s="3">
        <v>7</v>
      </c>
      <c r="B18" s="4" t="s">
        <v>69</v>
      </c>
      <c r="C18" s="3">
        <v>1</v>
      </c>
    </row>
    <row r="19" spans="1:3" ht="24">
      <c r="A19" s="3"/>
      <c r="B19" s="4" t="s">
        <v>70</v>
      </c>
      <c r="C19" s="3"/>
    </row>
    <row r="20" spans="1:3" ht="24">
      <c r="A20" s="3">
        <v>8</v>
      </c>
      <c r="B20" s="4" t="s">
        <v>73</v>
      </c>
      <c r="C20" s="3">
        <v>1</v>
      </c>
    </row>
    <row r="21" spans="1:3" ht="24">
      <c r="A21" s="3"/>
      <c r="B21" s="4" t="s">
        <v>74</v>
      </c>
      <c r="C21" s="3"/>
    </row>
    <row r="22" spans="1:3" ht="24">
      <c r="A22" s="3">
        <v>9</v>
      </c>
      <c r="B22" s="4" t="s">
        <v>82</v>
      </c>
      <c r="C22" s="3">
        <v>1</v>
      </c>
    </row>
    <row r="23" spans="1:3" ht="24">
      <c r="A23" s="5">
        <v>10</v>
      </c>
      <c r="B23" s="1" t="s">
        <v>83</v>
      </c>
      <c r="C23" s="5">
        <v>1</v>
      </c>
    </row>
    <row r="24" spans="1:3" ht="24">
      <c r="A24" s="5">
        <v>11</v>
      </c>
      <c r="B24" s="1" t="s">
        <v>129</v>
      </c>
      <c r="C24" s="5">
        <v>1</v>
      </c>
    </row>
    <row r="25" spans="1:3" ht="24" thickBot="1">
      <c r="A25" s="5">
        <v>12</v>
      </c>
      <c r="B25" s="1" t="s">
        <v>85</v>
      </c>
      <c r="C25" s="5">
        <v>1</v>
      </c>
    </row>
    <row r="26" spans="1:3" ht="24" thickTop="1">
      <c r="A26" s="6"/>
      <c r="B26" s="88"/>
      <c r="C26" s="6"/>
    </row>
    <row r="27" spans="1:3" ht="24">
      <c r="A27" s="5"/>
      <c r="C27" s="5"/>
    </row>
    <row r="28" spans="1:3" ht="24">
      <c r="A28" s="5"/>
      <c r="C28" s="5"/>
    </row>
    <row r="29" spans="1:3" ht="24">
      <c r="A29" s="5"/>
      <c r="C29" s="5"/>
    </row>
    <row r="30" spans="1:3" ht="24">
      <c r="A30" s="5"/>
      <c r="C30" s="5"/>
    </row>
    <row r="31" spans="1:3" ht="24">
      <c r="A31" s="5"/>
      <c r="C31" s="5"/>
    </row>
    <row r="32" spans="1:3" ht="24">
      <c r="A32" s="5"/>
      <c r="C32" s="5"/>
    </row>
    <row r="33" spans="1:3" ht="24">
      <c r="A33" s="5"/>
      <c r="C33" s="5"/>
    </row>
    <row r="34" spans="1:3" ht="24">
      <c r="A34" s="5"/>
      <c r="C34" s="5"/>
    </row>
    <row r="35" spans="1:3" ht="24">
      <c r="A35" s="5"/>
      <c r="C35" s="5"/>
    </row>
    <row r="36" spans="1:3" ht="24">
      <c r="A36" s="5"/>
      <c r="C36" s="5"/>
    </row>
    <row r="37" spans="1:3" ht="24">
      <c r="A37" s="5"/>
      <c r="C37" s="5"/>
    </row>
    <row r="38" ht="24">
      <c r="C38" s="5"/>
    </row>
    <row r="39" ht="24">
      <c r="C39" s="5"/>
    </row>
    <row r="40" ht="24">
      <c r="C40" s="5"/>
    </row>
    <row r="41" ht="24">
      <c r="C41" s="5"/>
    </row>
    <row r="42" ht="24">
      <c r="C42" s="5"/>
    </row>
    <row r="43" ht="24">
      <c r="C43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2011-07-26T02:44:57Z</cp:lastPrinted>
  <dcterms:created xsi:type="dcterms:W3CDTF">2006-03-16T15:57:13Z</dcterms:created>
  <dcterms:modified xsi:type="dcterms:W3CDTF">2011-07-26T08:34:48Z</dcterms:modified>
  <cp:category/>
  <cp:version/>
  <cp:contentType/>
  <cp:contentStatus/>
</cp:coreProperties>
</file>