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BEB5FE6E-D227-423B-8648-B09BFA2C1AD2}" xr6:coauthVersionLast="36" xr6:coauthVersionMax="36" xr10:uidLastSave="{00000000-0000-0000-0000-000000000000}"/>
  <bookViews>
    <workbookView xWindow="-105" yWindow="-105" windowWidth="23250" windowHeight="12570" activeTab="7" xr2:uid="{00000000-000D-0000-FFFF-FFFF00000000}"/>
  </bookViews>
  <sheets>
    <sheet name="การตอบแบบฟอร์ม 1" sheetId="1" r:id="rId1"/>
    <sheet name="DATA" sheetId="11" r:id="rId2"/>
    <sheet name="EIementary 2" sheetId="13" r:id="rId3"/>
    <sheet name="lntermediate" sheetId="14" r:id="rId4"/>
    <sheet name="Pre-lntermediate" sheetId="12" r:id="rId5"/>
    <sheet name="Starter 2" sheetId="15" r:id="rId6"/>
    <sheet name="Upper-intermediate" sheetId="16" r:id="rId7"/>
    <sheet name="สรุปรวม" sheetId="8" r:id="rId8"/>
    <sheet name="บทสรุปผู้บริหาร" sheetId="7" r:id="rId9"/>
  </sheets>
  <definedNames>
    <definedName name="_xlnm._FilterDatabase" localSheetId="2" hidden="1">'EIementary 2'!$F$1:$F$121</definedName>
    <definedName name="_xlnm._FilterDatabase" localSheetId="3" hidden="1">lntermediate!$H$1:$H$53</definedName>
    <definedName name="_xlnm._FilterDatabase" localSheetId="4" hidden="1">'Pre-lntermediate'!$H$1:$H$56</definedName>
    <definedName name="_xlnm._FilterDatabase" localSheetId="5" hidden="1">'Starter 2'!$G$1:$G$115</definedName>
    <definedName name="_xlnm._FilterDatabase" localSheetId="6" hidden="1">'Upper-intermediate'!$A$1:$U$41</definedName>
    <definedName name="_xlnm._FilterDatabase" localSheetId="0" hidden="1">'การตอบแบบฟอร์ม 1'!$I$1:$I$161</definedName>
  </definedNames>
  <calcPr calcId="191029"/>
</workbook>
</file>

<file path=xl/calcChain.xml><?xml version="1.0" encoding="utf-8"?>
<calcChain xmlns="http://schemas.openxmlformats.org/spreadsheetml/2006/main">
  <c r="C638" i="8" l="1"/>
  <c r="C636" i="8"/>
  <c r="C635" i="8"/>
  <c r="C634" i="8"/>
  <c r="C632" i="8"/>
  <c r="C631" i="8"/>
  <c r="B640" i="8"/>
  <c r="C640" i="8" s="1"/>
  <c r="C616" i="8"/>
  <c r="C617" i="8"/>
  <c r="C618" i="8"/>
  <c r="C619" i="8"/>
  <c r="C620" i="8"/>
  <c r="C615" i="8"/>
  <c r="B621" i="8"/>
  <c r="C621" i="8" s="1"/>
  <c r="C611" i="8"/>
  <c r="C607" i="8"/>
  <c r="C606" i="8"/>
  <c r="C601" i="8"/>
  <c r="C602" i="8"/>
  <c r="C600" i="8"/>
  <c r="B603" i="8"/>
  <c r="C603" i="8" s="1"/>
  <c r="C304" i="8"/>
  <c r="C305" i="8"/>
  <c r="C306" i="8"/>
  <c r="C307" i="8"/>
  <c r="C308" i="8"/>
  <c r="C309" i="8"/>
  <c r="C310" i="8"/>
  <c r="C311" i="8"/>
  <c r="C312" i="8"/>
  <c r="C313" i="8"/>
  <c r="C314" i="8"/>
  <c r="C315" i="8"/>
  <c r="C303" i="8"/>
  <c r="B316" i="8"/>
  <c r="C316" i="8" s="1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286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57" i="8"/>
  <c r="C227" i="8"/>
  <c r="C228" i="8"/>
  <c r="C229" i="8"/>
  <c r="C230" i="8"/>
  <c r="C231" i="8"/>
  <c r="C232" i="8"/>
  <c r="C233" i="8"/>
  <c r="C234" i="8"/>
  <c r="C235" i="8"/>
  <c r="C22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196" i="8"/>
  <c r="B160" i="8"/>
  <c r="C160" i="8" s="1"/>
  <c r="C153" i="8"/>
  <c r="C154" i="8"/>
  <c r="C155" i="8"/>
  <c r="C156" i="8"/>
  <c r="C157" i="8"/>
  <c r="C158" i="8"/>
  <c r="C159" i="8"/>
  <c r="C152" i="8"/>
  <c r="C143" i="8"/>
  <c r="C144" i="8"/>
  <c r="C145" i="8"/>
  <c r="C146" i="8"/>
  <c r="C147" i="8"/>
  <c r="C148" i="8"/>
  <c r="C149" i="8"/>
  <c r="C150" i="8"/>
  <c r="C142" i="8"/>
  <c r="C134" i="8"/>
  <c r="C135" i="8"/>
  <c r="C136" i="8"/>
  <c r="C137" i="8"/>
  <c r="C138" i="8"/>
  <c r="C139" i="8"/>
  <c r="C140" i="8"/>
  <c r="C133" i="8"/>
  <c r="E31" i="12"/>
  <c r="C121" i="8"/>
  <c r="C122" i="8"/>
  <c r="C123" i="8"/>
  <c r="C124" i="8"/>
  <c r="C125" i="8"/>
  <c r="C126" i="8"/>
  <c r="C127" i="8"/>
  <c r="C120" i="8"/>
  <c r="C109" i="8"/>
  <c r="C110" i="8"/>
  <c r="C111" i="8"/>
  <c r="C112" i="8"/>
  <c r="C113" i="8"/>
  <c r="C114" i="8"/>
  <c r="C115" i="8"/>
  <c r="C116" i="8"/>
  <c r="C117" i="8"/>
  <c r="C118" i="8"/>
  <c r="C108" i="8"/>
  <c r="C92" i="8"/>
  <c r="C91" i="8"/>
  <c r="C89" i="8"/>
  <c r="C88" i="8"/>
  <c r="C86" i="8"/>
  <c r="C85" i="8"/>
  <c r="C83" i="8"/>
  <c r="C82" i="8"/>
  <c r="C80" i="8"/>
  <c r="C79" i="8"/>
  <c r="C59" i="8"/>
  <c r="C60" i="8"/>
  <c r="C61" i="8"/>
  <c r="C62" i="8"/>
  <c r="C55" i="8"/>
  <c r="C56" i="8"/>
  <c r="C57" i="8"/>
  <c r="C54" i="8"/>
  <c r="C51" i="8"/>
  <c r="C52" i="8"/>
  <c r="C50" i="8"/>
  <c r="C47" i="8"/>
  <c r="C48" i="8"/>
  <c r="C46" i="8"/>
  <c r="C43" i="8"/>
  <c r="C44" i="8"/>
  <c r="C42" i="8"/>
  <c r="B63" i="8"/>
  <c r="C63" i="8" s="1"/>
  <c r="B36" i="16"/>
  <c r="B35" i="16"/>
  <c r="B34" i="16"/>
  <c r="B33" i="16"/>
  <c r="B36" i="12"/>
  <c r="B34" i="12"/>
  <c r="B33" i="12"/>
  <c r="B32" i="12"/>
  <c r="C30" i="8"/>
  <c r="C29" i="8"/>
  <c r="C27" i="8"/>
  <c r="C26" i="8"/>
  <c r="C24" i="8"/>
  <c r="C23" i="8"/>
  <c r="C21" i="8"/>
  <c r="C20" i="8"/>
  <c r="C18" i="8"/>
  <c r="C17" i="8"/>
  <c r="B31" i="8"/>
  <c r="C31" i="8" s="1"/>
  <c r="H37" i="16"/>
  <c r="E31" i="16"/>
  <c r="E25" i="16"/>
  <c r="E26" i="16"/>
  <c r="E27" i="16"/>
  <c r="E28" i="16"/>
  <c r="E24" i="16"/>
  <c r="B30" i="16"/>
  <c r="B29" i="16"/>
  <c r="B25" i="16"/>
  <c r="B24" i="16"/>
  <c r="B26" i="16" s="1"/>
  <c r="J19" i="16"/>
  <c r="K19" i="16"/>
  <c r="L19" i="16"/>
  <c r="M19" i="16"/>
  <c r="M20" i="16" s="1"/>
  <c r="N19" i="16"/>
  <c r="N20" i="16" s="1"/>
  <c r="N21" i="16" s="1"/>
  <c r="O19" i="16"/>
  <c r="P19" i="16"/>
  <c r="Q19" i="16"/>
  <c r="Q20" i="16" s="1"/>
  <c r="R19" i="16"/>
  <c r="S19" i="16"/>
  <c r="T19" i="16"/>
  <c r="J20" i="16"/>
  <c r="J21" i="16" s="1"/>
  <c r="K20" i="16"/>
  <c r="K21" i="16" s="1"/>
  <c r="O20" i="16"/>
  <c r="R20" i="16"/>
  <c r="R21" i="16" s="1"/>
  <c r="S20" i="16"/>
  <c r="O21" i="16"/>
  <c r="S21" i="16"/>
  <c r="J22" i="16"/>
  <c r="K22" i="16"/>
  <c r="L22" i="16"/>
  <c r="M22" i="16"/>
  <c r="N22" i="16"/>
  <c r="O22" i="16"/>
  <c r="P22" i="16"/>
  <c r="Q22" i="16"/>
  <c r="R22" i="16"/>
  <c r="S22" i="16"/>
  <c r="T22" i="16"/>
  <c r="I22" i="16"/>
  <c r="I19" i="16"/>
  <c r="I20" i="16" s="1"/>
  <c r="I21" i="16" s="1"/>
  <c r="H47" i="15"/>
  <c r="E38" i="15"/>
  <c r="E37" i="15"/>
  <c r="E36" i="15"/>
  <c r="E35" i="15"/>
  <c r="E31" i="15"/>
  <c r="E34" i="15"/>
  <c r="E33" i="15"/>
  <c r="E32" i="15"/>
  <c r="E30" i="15"/>
  <c r="B42" i="15"/>
  <c r="B41" i="15"/>
  <c r="B40" i="15"/>
  <c r="B39" i="15"/>
  <c r="B36" i="15"/>
  <c r="B35" i="15"/>
  <c r="B31" i="15"/>
  <c r="B30" i="15"/>
  <c r="J25" i="15"/>
  <c r="K25" i="15"/>
  <c r="L25" i="15"/>
  <c r="M25" i="15"/>
  <c r="N25" i="15"/>
  <c r="O25" i="15"/>
  <c r="P25" i="15"/>
  <c r="Q25" i="15"/>
  <c r="R25" i="15"/>
  <c r="S25" i="15"/>
  <c r="T25" i="15"/>
  <c r="J26" i="15"/>
  <c r="K26" i="15"/>
  <c r="L26" i="15"/>
  <c r="M26" i="15"/>
  <c r="N26" i="15"/>
  <c r="O26" i="15"/>
  <c r="P26" i="15"/>
  <c r="Q26" i="15"/>
  <c r="R26" i="15"/>
  <c r="S26" i="15"/>
  <c r="T26" i="15"/>
  <c r="J28" i="15"/>
  <c r="K28" i="15"/>
  <c r="L28" i="15"/>
  <c r="M28" i="15"/>
  <c r="N28" i="15"/>
  <c r="O28" i="15"/>
  <c r="P28" i="15"/>
  <c r="Q28" i="15"/>
  <c r="R28" i="15"/>
  <c r="S28" i="15"/>
  <c r="T28" i="15"/>
  <c r="I28" i="15"/>
  <c r="I26" i="15"/>
  <c r="I25" i="15"/>
  <c r="H40" i="12"/>
  <c r="E24" i="12"/>
  <c r="E29" i="12"/>
  <c r="E27" i="12"/>
  <c r="E25" i="12"/>
  <c r="E23" i="12"/>
  <c r="B29" i="12"/>
  <c r="B28" i="12"/>
  <c r="B24" i="12"/>
  <c r="B23" i="12"/>
  <c r="J18" i="12"/>
  <c r="K18" i="12"/>
  <c r="L18" i="12"/>
  <c r="M18" i="12"/>
  <c r="M20" i="12" s="1"/>
  <c r="N18" i="12"/>
  <c r="O18" i="12"/>
  <c r="P18" i="12"/>
  <c r="Q18" i="12"/>
  <c r="Q20" i="12" s="1"/>
  <c r="R18" i="12"/>
  <c r="S18" i="12"/>
  <c r="T18" i="12"/>
  <c r="J19" i="12"/>
  <c r="J20" i="12" s="1"/>
  <c r="K19" i="12"/>
  <c r="L19" i="12"/>
  <c r="M19" i="12"/>
  <c r="N19" i="12"/>
  <c r="N20" i="12" s="1"/>
  <c r="O19" i="12"/>
  <c r="P19" i="12"/>
  <c r="Q19" i="12"/>
  <c r="R19" i="12"/>
  <c r="R20" i="12" s="1"/>
  <c r="S19" i="12"/>
  <c r="T19" i="12"/>
  <c r="K20" i="12"/>
  <c r="L20" i="12"/>
  <c r="O20" i="12"/>
  <c r="P20" i="12"/>
  <c r="S20" i="12"/>
  <c r="T20" i="12"/>
  <c r="J21" i="12"/>
  <c r="K21" i="12"/>
  <c r="L21" i="12"/>
  <c r="M21" i="12"/>
  <c r="N21" i="12"/>
  <c r="O21" i="12"/>
  <c r="P21" i="12"/>
  <c r="Q21" i="12"/>
  <c r="R21" i="12"/>
  <c r="S21" i="12"/>
  <c r="T21" i="12"/>
  <c r="I21" i="12"/>
  <c r="I20" i="12"/>
  <c r="I19" i="12"/>
  <c r="I18" i="12"/>
  <c r="H33" i="14"/>
  <c r="E27" i="14"/>
  <c r="E22" i="14"/>
  <c r="E26" i="14"/>
  <c r="E25" i="14"/>
  <c r="E24" i="14"/>
  <c r="E23" i="14"/>
  <c r="E21" i="14"/>
  <c r="E20" i="14"/>
  <c r="B31" i="14"/>
  <c r="B30" i="14"/>
  <c r="B29" i="14"/>
  <c r="B26" i="14"/>
  <c r="B25" i="14"/>
  <c r="B22" i="14"/>
  <c r="B21" i="14"/>
  <c r="B20" i="14"/>
  <c r="T15" i="14"/>
  <c r="T17" i="14" s="1"/>
  <c r="J15" i="14"/>
  <c r="J17" i="14" s="1"/>
  <c r="K15" i="14"/>
  <c r="L15" i="14"/>
  <c r="M15" i="14"/>
  <c r="M17" i="14" s="1"/>
  <c r="N15" i="14"/>
  <c r="N17" i="14" s="1"/>
  <c r="O15" i="14"/>
  <c r="P15" i="14"/>
  <c r="Q15" i="14"/>
  <c r="Q17" i="14" s="1"/>
  <c r="R15" i="14"/>
  <c r="R17" i="14" s="1"/>
  <c r="S15" i="14"/>
  <c r="J16" i="14"/>
  <c r="K16" i="14"/>
  <c r="L16" i="14"/>
  <c r="M16" i="14"/>
  <c r="N16" i="14"/>
  <c r="O16" i="14"/>
  <c r="P16" i="14"/>
  <c r="Q16" i="14"/>
  <c r="R16" i="14"/>
  <c r="S16" i="14"/>
  <c r="T16" i="14"/>
  <c r="K17" i="14"/>
  <c r="L17" i="14"/>
  <c r="O17" i="14"/>
  <c r="P17" i="14"/>
  <c r="S17" i="14"/>
  <c r="J18" i="14"/>
  <c r="K18" i="14"/>
  <c r="L18" i="14"/>
  <c r="M18" i="14"/>
  <c r="N18" i="14"/>
  <c r="O18" i="14"/>
  <c r="P18" i="14"/>
  <c r="Q18" i="14"/>
  <c r="R18" i="14"/>
  <c r="S18" i="14"/>
  <c r="T18" i="14"/>
  <c r="I18" i="14"/>
  <c r="I17" i="14"/>
  <c r="I16" i="14"/>
  <c r="I15" i="14"/>
  <c r="H54" i="13"/>
  <c r="E42" i="13"/>
  <c r="E41" i="13"/>
  <c r="E40" i="13"/>
  <c r="E38" i="13"/>
  <c r="E37" i="13"/>
  <c r="E35" i="13"/>
  <c r="E34" i="13"/>
  <c r="E33" i="13"/>
  <c r="E32" i="13"/>
  <c r="B38" i="13"/>
  <c r="B37" i="13"/>
  <c r="B42" i="13"/>
  <c r="B41" i="13"/>
  <c r="B33" i="13"/>
  <c r="B32" i="13"/>
  <c r="J25" i="13"/>
  <c r="K25" i="13"/>
  <c r="L25" i="13"/>
  <c r="M25" i="13"/>
  <c r="N25" i="13"/>
  <c r="O25" i="13"/>
  <c r="O27" i="13" s="1"/>
  <c r="P25" i="13"/>
  <c r="Q25" i="13"/>
  <c r="R25" i="13"/>
  <c r="S25" i="13"/>
  <c r="T25" i="13"/>
  <c r="T27" i="13" s="1"/>
  <c r="J26" i="13"/>
  <c r="K26" i="13"/>
  <c r="L26" i="13"/>
  <c r="M26" i="13"/>
  <c r="N26" i="13"/>
  <c r="O26" i="13"/>
  <c r="P26" i="13"/>
  <c r="Q26" i="13"/>
  <c r="R26" i="13"/>
  <c r="S26" i="13"/>
  <c r="T26" i="13"/>
  <c r="J28" i="13"/>
  <c r="K28" i="13"/>
  <c r="L28" i="13"/>
  <c r="M28" i="13"/>
  <c r="N28" i="13"/>
  <c r="O28" i="13"/>
  <c r="P28" i="13"/>
  <c r="Q28" i="13"/>
  <c r="R28" i="13"/>
  <c r="S28" i="13"/>
  <c r="T28" i="13"/>
  <c r="I28" i="13"/>
  <c r="I26" i="13"/>
  <c r="I27" i="13" s="1"/>
  <c r="I25" i="13"/>
  <c r="Q21" i="16" l="1"/>
  <c r="M21" i="16"/>
  <c r="T20" i="16"/>
  <c r="T21" i="16" s="1"/>
  <c r="P20" i="16"/>
  <c r="P21" i="16" s="1"/>
  <c r="L20" i="16"/>
  <c r="L21" i="16" s="1"/>
  <c r="I27" i="15"/>
  <c r="P27" i="15"/>
  <c r="Q27" i="15"/>
  <c r="M27" i="15"/>
  <c r="B32" i="15"/>
  <c r="E39" i="15"/>
  <c r="T27" i="15"/>
  <c r="L27" i="15"/>
  <c r="S27" i="15"/>
  <c r="O27" i="15"/>
  <c r="K27" i="15"/>
  <c r="R27" i="15"/>
  <c r="N27" i="15"/>
  <c r="J27" i="15"/>
  <c r="L27" i="13"/>
  <c r="Q27" i="13"/>
  <c r="M27" i="13"/>
  <c r="S27" i="13"/>
  <c r="K27" i="13"/>
  <c r="P27" i="13"/>
  <c r="R27" i="13"/>
  <c r="N27" i="13"/>
  <c r="J27" i="13"/>
  <c r="B608" i="8"/>
  <c r="C608" i="8" s="1"/>
  <c r="H31" i="16" l="1"/>
  <c r="H32" i="16"/>
  <c r="H28" i="16"/>
  <c r="H26" i="16"/>
  <c r="E29" i="16"/>
  <c r="E32" i="16" s="1"/>
  <c r="E30" i="16"/>
  <c r="E30" i="12"/>
  <c r="E26" i="12"/>
  <c r="E28" i="12"/>
  <c r="B43" i="13"/>
  <c r="E39" i="13"/>
  <c r="E36" i="13"/>
  <c r="E43" i="13" s="1"/>
  <c r="B34" i="13"/>
  <c r="C559" i="8" l="1"/>
  <c r="B555" i="8"/>
  <c r="D555" i="8" s="1"/>
  <c r="B93" i="8" l="1"/>
  <c r="C93" i="8" s="1"/>
  <c r="C555" i="8" l="1"/>
  <c r="B37" i="16"/>
  <c r="B31" i="16"/>
  <c r="C564" i="8"/>
  <c r="C583" i="8"/>
  <c r="C584" i="8" s="1"/>
  <c r="C580" i="8"/>
  <c r="C581" i="8" s="1"/>
  <c r="C563" i="8"/>
  <c r="C562" i="8"/>
  <c r="C561" i="8"/>
  <c r="C560" i="8"/>
  <c r="C558" i="8"/>
  <c r="C557" i="8"/>
  <c r="C556" i="8"/>
  <c r="B564" i="8"/>
  <c r="D564" i="8" s="1"/>
  <c r="B583" i="8"/>
  <c r="B580" i="8"/>
  <c r="B562" i="8"/>
  <c r="D562" i="8" s="1"/>
  <c r="B561" i="8"/>
  <c r="D561" i="8" s="1"/>
  <c r="B560" i="8"/>
  <c r="D560" i="8" s="1"/>
  <c r="B558" i="8"/>
  <c r="D558" i="8" s="1"/>
  <c r="B557" i="8"/>
  <c r="D557" i="8" s="1"/>
  <c r="B556" i="8"/>
  <c r="B510" i="8"/>
  <c r="B511" i="8"/>
  <c r="B513" i="8"/>
  <c r="B514" i="8"/>
  <c r="B517" i="8"/>
  <c r="B542" i="8"/>
  <c r="B545" i="8"/>
  <c r="C511" i="8"/>
  <c r="C512" i="8"/>
  <c r="C513" i="8"/>
  <c r="C515" i="8"/>
  <c r="C516" i="8"/>
  <c r="C517" i="8"/>
  <c r="C545" i="8"/>
  <c r="C518" i="8"/>
  <c r="C509" i="8"/>
  <c r="B509" i="8"/>
  <c r="B37" i="15"/>
  <c r="B448" i="8"/>
  <c r="B449" i="8"/>
  <c r="B450" i="8"/>
  <c r="B452" i="8"/>
  <c r="B453" i="8"/>
  <c r="B480" i="8"/>
  <c r="B483" i="8"/>
  <c r="B456" i="8"/>
  <c r="C450" i="8"/>
  <c r="C451" i="8"/>
  <c r="C453" i="8"/>
  <c r="C454" i="8"/>
  <c r="C455" i="8"/>
  <c r="C456" i="8"/>
  <c r="B385" i="8"/>
  <c r="B386" i="8"/>
  <c r="B387" i="8"/>
  <c r="B388" i="8"/>
  <c r="B389" i="8"/>
  <c r="B390" i="8"/>
  <c r="B391" i="8"/>
  <c r="B392" i="8"/>
  <c r="B418" i="8"/>
  <c r="B421" i="8"/>
  <c r="B393" i="8"/>
  <c r="C385" i="8"/>
  <c r="C386" i="8"/>
  <c r="C387" i="8"/>
  <c r="C388" i="8"/>
  <c r="C389" i="8"/>
  <c r="C390" i="8"/>
  <c r="C391" i="8"/>
  <c r="C392" i="8"/>
  <c r="C418" i="8"/>
  <c r="C421" i="8"/>
  <c r="C393" i="8"/>
  <c r="B335" i="8"/>
  <c r="B336" i="8"/>
  <c r="B337" i="8"/>
  <c r="B339" i="8"/>
  <c r="B340" i="8"/>
  <c r="B341" i="8"/>
  <c r="B363" i="8"/>
  <c r="B366" i="8"/>
  <c r="B343" i="8"/>
  <c r="C336" i="8"/>
  <c r="C337" i="8"/>
  <c r="C338" i="8"/>
  <c r="C340" i="8"/>
  <c r="C341" i="8"/>
  <c r="C342" i="8"/>
  <c r="C366" i="8"/>
  <c r="C343" i="8"/>
  <c r="C447" i="8"/>
  <c r="C384" i="8"/>
  <c r="B559" i="8" l="1"/>
  <c r="D559" i="8" s="1"/>
  <c r="B563" i="8"/>
  <c r="D563" i="8" s="1"/>
  <c r="C565" i="8"/>
  <c r="D556" i="8"/>
  <c r="B581" i="8"/>
  <c r="D581" i="8" s="1"/>
  <c r="D580" i="8"/>
  <c r="B584" i="8"/>
  <c r="D584" i="8" s="1"/>
  <c r="D583" i="8"/>
  <c r="B515" i="8"/>
  <c r="C542" i="8"/>
  <c r="C514" i="8"/>
  <c r="C510" i="8"/>
  <c r="B518" i="8"/>
  <c r="B516" i="8"/>
  <c r="B512" i="8"/>
  <c r="C483" i="8"/>
  <c r="C449" i="8"/>
  <c r="C480" i="8"/>
  <c r="C452" i="8"/>
  <c r="C448" i="8"/>
  <c r="B455" i="8"/>
  <c r="B451" i="8"/>
  <c r="B25" i="12"/>
  <c r="B454" i="8"/>
  <c r="B447" i="8"/>
  <c r="B394" i="8"/>
  <c r="C363" i="8"/>
  <c r="C339" i="8"/>
  <c r="C335" i="8"/>
  <c r="B342" i="8"/>
  <c r="B338" i="8"/>
  <c r="B30" i="12"/>
  <c r="B32" i="14"/>
  <c r="C334" i="8"/>
  <c r="B565" i="8" l="1"/>
  <c r="D565" i="8" s="1"/>
  <c r="C344" i="8"/>
  <c r="B334" i="8"/>
  <c r="B344" i="8" s="1"/>
  <c r="B39" i="13"/>
  <c r="B33" i="14"/>
  <c r="B27" i="14"/>
  <c r="B44" i="13"/>
  <c r="B612" i="8" l="1"/>
  <c r="C612" i="8" s="1"/>
  <c r="C422" i="8"/>
  <c r="B422" i="8"/>
  <c r="D422" i="8" s="1"/>
  <c r="C419" i="8"/>
  <c r="B419" i="8"/>
  <c r="D419" i="8" s="1"/>
  <c r="D393" i="8"/>
  <c r="D392" i="8"/>
  <c r="D391" i="8"/>
  <c r="D390" i="8"/>
  <c r="D389" i="8"/>
  <c r="D388" i="8"/>
  <c r="D387" i="8"/>
  <c r="D386" i="8"/>
  <c r="D385" i="8"/>
  <c r="D421" i="8" l="1"/>
  <c r="C394" i="8"/>
  <c r="D418" i="8"/>
  <c r="D394" i="8"/>
  <c r="D513" i="8" l="1"/>
  <c r="D514" i="8"/>
  <c r="D517" i="8"/>
  <c r="D516" i="8" l="1"/>
  <c r="D512" i="8"/>
  <c r="D511" i="8"/>
  <c r="D510" i="8"/>
  <c r="D518" i="8"/>
  <c r="D515" i="8"/>
  <c r="D509" i="8" l="1"/>
  <c r="B519" i="8"/>
  <c r="D519" i="8" s="1"/>
  <c r="C519" i="8" l="1"/>
  <c r="D344" i="8" l="1"/>
  <c r="D451" i="8" l="1"/>
  <c r="D454" i="8"/>
  <c r="D455" i="8"/>
  <c r="D456" i="8" l="1"/>
  <c r="D450" i="8"/>
  <c r="C484" i="8"/>
  <c r="D453" i="8"/>
  <c r="D449" i="8"/>
  <c r="D452" i="8"/>
  <c r="D448" i="8" l="1"/>
  <c r="B457" i="8"/>
  <c r="D457" i="8" s="1"/>
  <c r="C481" i="8"/>
  <c r="B481" i="8"/>
  <c r="D481" i="8" s="1"/>
  <c r="D480" i="8"/>
  <c r="D483" i="8"/>
  <c r="B484" i="8"/>
  <c r="D484" i="8" s="1"/>
  <c r="D447" i="8"/>
  <c r="C457" i="8" l="1"/>
  <c r="C546" i="8" l="1"/>
  <c r="D545" i="8"/>
  <c r="C543" i="8"/>
  <c r="D542" i="8"/>
  <c r="B543" i="8" l="1"/>
  <c r="D543" i="8" s="1"/>
  <c r="B546" i="8"/>
  <c r="D546" i="8" s="1"/>
  <c r="D334" i="8"/>
  <c r="D336" i="8" l="1"/>
  <c r="D337" i="8"/>
  <c r="D338" i="8"/>
  <c r="D339" i="8"/>
  <c r="D340" i="8"/>
  <c r="D341" i="8"/>
  <c r="D342" i="8"/>
  <c r="D343" i="8"/>
  <c r="C364" i="8"/>
  <c r="C367" i="8"/>
  <c r="B367" i="8" l="1"/>
  <c r="D367" i="8" s="1"/>
  <c r="D366" i="8"/>
  <c r="B364" i="8"/>
  <c r="D364" i="8" s="1"/>
  <c r="D363" i="8"/>
  <c r="D335" i="8" l="1"/>
  <c r="E28" i="14" l="1"/>
</calcChain>
</file>

<file path=xl/sharedStrings.xml><?xml version="1.0" encoding="utf-8"?>
<sst xmlns="http://schemas.openxmlformats.org/spreadsheetml/2006/main" count="4079" uniqueCount="586">
  <si>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</si>
  <si>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</si>
  <si>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</si>
  <si>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</si>
  <si>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</si>
  <si>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</si>
  <si>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</si>
  <si>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</si>
  <si>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</si>
  <si>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</si>
  <si>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</si>
  <si>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</si>
  <si>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</si>
  <si>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</si>
  <si>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</si>
  <si>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</si>
  <si>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</si>
  <si>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</si>
  <si>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</si>
  <si>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</si>
  <si>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</si>
  <si>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</si>
  <si>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</si>
  <si>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</si>
  <si>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</si>
  <si>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</si>
  <si>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</si>
  <si>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</si>
  <si>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</si>
  <si>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</si>
  <si>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</si>
  <si>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</si>
  <si>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</si>
  <si>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</si>
  <si>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</si>
  <si>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</si>
  <si>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</si>
  <si>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</si>
  <si>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</si>
  <si>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</si>
  <si>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</si>
  <si>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</si>
  <si>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</si>
  <si>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</si>
  <si>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</si>
  <si>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</si>
  <si>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</si>
  <si>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</si>
  <si>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</si>
  <si>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</si>
  <si>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</si>
  <si>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</si>
  <si>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</si>
  <si>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</si>
  <si>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</si>
  <si>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</si>
  <si>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</si>
  <si>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</si>
  <si>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</si>
  <si>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</si>
  <si>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</si>
  <si>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</si>
  <si>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</si>
  <si>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</si>
  <si>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</si>
  <si>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</si>
  <si>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</si>
  <si>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</si>
  <si>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</si>
  <si>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</si>
  <si>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</si>
  <si>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</si>
  <si>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</si>
  <si>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</si>
  <si>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</si>
  <si>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</si>
  <si>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</si>
  <si>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</si>
  <si>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</si>
  <si>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</si>
  <si>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</si>
  <si>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</si>
  <si>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</si>
  <si>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</si>
  <si>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</si>
  <si>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</si>
  <si>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</si>
  <si>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</si>
  <si>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</si>
  <si>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</si>
  <si>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</si>
  <si>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</si>
  <si>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</si>
  <si>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</si>
  <si>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</si>
  <si>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</si>
  <si>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</si>
  <si>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</si>
  <si>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เทคโนโลยีและสื่อสารการศึกษา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</si>
  <si>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</si>
  <si>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>ภาษาไทย</t>
  </si>
  <si>
    <t xml:space="preserve">          จากตารางแสดงจำนวนผู้เข้าร่วมรับการอบรมจำแนกตามคณะ/วิทยาลัย พบว่า กลุ่ม Elementary 2  </t>
  </si>
  <si>
    <t>การบริหารการศึกษา</t>
  </si>
  <si>
    <t>บริหารธุรกิจ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</si>
  <si>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</si>
  <si>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</si>
  <si>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 xml:space="preserve">   51 ปีขึ้นไป</t>
  </si>
  <si>
    <t>กลุ่ม Per-Intermediate</t>
  </si>
  <si>
    <t>1. กลุ่ม Elementary 2 พบว่า  ก่อนเข้ารับการอบรมผู้เข้าร่วมโครงการมีความรู้ความเข้าใจเกี่ยวกับ</t>
  </si>
  <si>
    <t>คณะศึกษาศาสตร์</t>
  </si>
  <si>
    <t>มากที่สุด</t>
  </si>
  <si>
    <t>คณะมนุษยศาสตร์</t>
  </si>
  <si>
    <t>คณะบริหารธุรกิจ เศรษฐกิจและการสื่อสาร</t>
  </si>
  <si>
    <t>คณะวิศวกรรมศาสตร์</t>
  </si>
  <si>
    <t>วิศวกรรมเครื่องกล</t>
  </si>
  <si>
    <t>คณะพยาบาลศาสตร์</t>
  </si>
  <si>
    <t>คณะสาธารณสุขศาสตร์</t>
  </si>
  <si>
    <t>คณิตศาสตร์</t>
  </si>
  <si>
    <t>คณะสังคมศาสตร์</t>
  </si>
  <si>
    <t>คณะสหเวชศาสตร์</t>
  </si>
  <si>
    <t>พยาบาลศาสตร์</t>
  </si>
  <si>
    <t>คณะสถาปัตยกรรมศาสตร์ ศิลปะและการออกแบบ</t>
  </si>
  <si>
    <t>EPE (Intermediate)</t>
  </si>
  <si>
    <t>สมาร์ตกริดเทคโนโลยี</t>
  </si>
  <si>
    <t>คณะวิทยาศาสตร์</t>
  </si>
  <si>
    <t>คณะเกษตรศาสตร์ ทรัพยากรธรรมชาติและสิ่งแวดล้อม</t>
  </si>
  <si>
    <t>คณะเภสัชศาสตร์</t>
  </si>
  <si>
    <t xml:space="preserve">Intermediate </t>
  </si>
  <si>
    <t>Intermediate</t>
  </si>
  <si>
    <t xml:space="preserve">Intermediate  </t>
  </si>
  <si>
    <t xml:space="preserve">ตาราง 8 แสดงผลการประเมินโครงการฯ กลุ่ม Intermediate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</si>
  <si>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</si>
  <si>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10 แสดงผลการประเมินโครงการฯ กลุ่ม Pre-Intermediate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</si>
  <si>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</si>
  <si>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</si>
  <si>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</si>
  <si>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</si>
  <si>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2. กลุ่ม Intermediate  พบว่า  ก่อนเข้ารับการอบรมผู้เข้าร่วมโครงการมีความรู้ความเข้าใจเกี่ยวกับ</t>
  </si>
  <si>
    <t>4. กลุ่ม Starter 2 พบว่า  ก่อนเข้ารับการอบรมผู้เข้าร่วมโครงการมีความรู้ความเข้าใจเกี่ยวกับกิจกรรม</t>
  </si>
  <si>
    <t>สถาปัตยกรรมศาสตร์</t>
  </si>
  <si>
    <t>EPE (Upper-Intermediate)</t>
  </si>
  <si>
    <t>คณะวิทยาศาสตร์การแพทย์</t>
  </si>
  <si>
    <t>ศิลปะและการออกแบบ</t>
  </si>
  <si>
    <t>สถาปัตยกรรม</t>
  </si>
  <si>
    <t>เศรษฐศาสตร์</t>
  </si>
  <si>
    <t>วิทยาการคอมพิวเตอร์</t>
  </si>
  <si>
    <t xml:space="preserve">Upper - Intermediate  </t>
  </si>
  <si>
    <t>Upper - Intermediate</t>
  </si>
  <si>
    <t>Upper-Intermediate</t>
  </si>
  <si>
    <t>ตาราง 14 แสดงผลการประเมินโครงการฯ กลุ่ม Upper-Intermediate</t>
  </si>
  <si>
    <t>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</si>
  <si>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</si>
  <si>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</si>
  <si>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    5. กลุ่ม Upper-Intermediate พบว่า จำนวนผู้เข้ารับการอบรมจำแนกตามเพศเป็นเพศชาย</t>
  </si>
  <si>
    <t>5. กลุ่ม Upper-Intermediate พบว่า  ก่อนเข้ารับการอบรมผู้เข้าร่วมโครงการมีความรู้ความเข้าใจ</t>
  </si>
  <si>
    <t xml:space="preserve">กลุ่ม Intermediate </t>
  </si>
  <si>
    <t>Pre-Intermediate</t>
  </si>
  <si>
    <t xml:space="preserve">Pre-Intermediate </t>
  </si>
  <si>
    <t>3. กลุ่ม Pre-Intermediate  พบว่า  ก่อนเข้ารับการอบรมผู้เข้าร่วมโครงการมีความรู้ความเข้าใจเกี่ยวกับ</t>
  </si>
  <si>
    <t>apinyaph63@nu.ac.th</t>
  </si>
  <si>
    <t>สังคมศึกษา</t>
  </si>
  <si>
    <t>rungthiwac64@nu.ac.th</t>
  </si>
  <si>
    <t>บัญชี</t>
  </si>
  <si>
    <t>kruae_tps@hotmail.com</t>
  </si>
  <si>
    <t>pornchanokg64@nu.ac.th</t>
  </si>
  <si>
    <t>yanisale64@nu.ac.th</t>
  </si>
  <si>
    <t>วิศวกรรมสิ่งแวดล้อม</t>
  </si>
  <si>
    <t>waruneeo64@nu.ac.th</t>
  </si>
  <si>
    <t>การบัญชี</t>
  </si>
  <si>
    <t>สรีวิทยา</t>
  </si>
  <si>
    <t>porraphat65@nu.ac.th</t>
  </si>
  <si>
    <t>nidam65@nu.ac.th</t>
  </si>
  <si>
    <t>พัฒนศึกษา</t>
  </si>
  <si>
    <t>suttinonp65@nu.ac.th</t>
  </si>
  <si>
    <t>yaowapham65@nu.ac.th</t>
  </si>
  <si>
    <t>chatpongk62@nu.ac.th</t>
  </si>
  <si>
    <t>ฟิสิกส์</t>
  </si>
  <si>
    <t>การสื่อสาร</t>
  </si>
  <si>
    <t>sujiwans65@nu.ac.th</t>
  </si>
  <si>
    <t>กายภาพบำบัด</t>
  </si>
  <si>
    <t>Intirap61@nu.ac.th</t>
  </si>
  <si>
    <t>เทคโนโลยีเภสัชกรรม</t>
  </si>
  <si>
    <t>yaovaratr65@nu.ac.th</t>
  </si>
  <si>
    <t>waraporng64@nu.ac.th</t>
  </si>
  <si>
    <t>ฟิสิกส์การแพทย์</t>
  </si>
  <si>
    <t>การพยาบาลผู้ใหญ่และผู้สูงอายุ</t>
  </si>
  <si>
    <t>วิทยาศาสตร์และเทคโนโลยีการอาหาร</t>
  </si>
  <si>
    <t>jakkito65@nu.ac.th</t>
  </si>
  <si>
    <t>รัฐศาสตร์</t>
  </si>
  <si>
    <t>ทันตกรรมผู้สูงอายุ</t>
  </si>
  <si>
    <t xml:space="preserve"> </t>
  </si>
  <si>
    <t>porntipk65@nu.ac.th</t>
  </si>
  <si>
    <t>narongsaks65@nu.ac.th</t>
  </si>
  <si>
    <t>siraphath65@nu.ac.th</t>
  </si>
  <si>
    <t>kitjanat1977@gmail.com</t>
  </si>
  <si>
    <t>krubombcmu@gmail.com</t>
  </si>
  <si>
    <t>wanfrutkonw65@nu.ac.th</t>
  </si>
  <si>
    <t>วิทยาศาสตร์การแพทย์</t>
  </si>
  <si>
    <t>weerachong61@nu.ac.th</t>
  </si>
  <si>
    <t>srisawank63@nu.ac.th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</si>
  <si>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</si>
  <si>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1. กลุ่ม Elementary 2  พบว่า ภาพรวมมีความพึงพอใจอยู่ในระดับมากที่สุด (ค่าเฉลี่ยเท่ากับ 4.69) </t>
  </si>
  <si>
    <t xml:space="preserve">              เมื่อพิจารณารายข้อ พบว่า ข้อที่มีค่าเฉลี่ยสูงสุด คือ ข้อ 8) อาจารย์ผู้สอนใช้สื่อในการอบรมที่เหมาะสมกับเนื้อหา </t>
  </si>
  <si>
    <t xml:space="preserve">2. กลุ่ม Intermediate พบว่า ภาพรวมมีความพึงพอใจอยู่ในระดับมากที่สุด (ค่าเฉลี่ยเท่ากับ 4.64)  </t>
  </si>
  <si>
    <t xml:space="preserve">              และตอบคำถามได้อย่างชัดเจนอยู่ในระดับมากที่สุด (ค่าเฉลี่ยเท่ากับ 4.87) รองลงมาคือ ข้อ 9) อาจารย์ผู้สอนเข้าสอน – </t>
  </si>
  <si>
    <t xml:space="preserve">              เมื่อพิจารณารายข้อ พบว่า ข้อที่มีค่าเฉลี่ยสูงสุด คือ ข้อ 9) อาจารย์ผู้สอนเข้าสอน – เลิกสอน ตรงตามเวลาอยู่ในระดับ</t>
  </si>
  <si>
    <t xml:space="preserve">              มากที่สุด (ค่าเฉลี่ยเท่ากับ 4.75) รองลงมาคือ ข้อ 2) การสมัครเข้ารับการอบบรมมีความสะดวกและง่ายต่อการใช้งาน</t>
  </si>
  <si>
    <t xml:space="preserve">3. กลุ่ม Pre-Intermediate พบว่า ภาพรวมมีความพึงพอใจอยู่ในระดับมากที่สุด (ค่าเฉลี่ยเท่ากับ 4.45)  </t>
  </si>
  <si>
    <t xml:space="preserve">  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</si>
  <si>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           และรวดเร็วอยู่ในระดับมากที่สุด (ค่าเฉลี่ยเท่ากับ 4.64) รองลงมาคือ ข้อ 9) อาจารย์ผู้สอนเข้าสอน – เลิกสอน </t>
  </si>
  <si>
    <t xml:space="preserve">           ตรงตามเวลาอยู่ในระดับมากที่สุด (ค่าเฉลี่ยเท่ากับ 4.61) และข้อ 5) เนื้อหาสาระในบทเรียนที่ท่านอบรม</t>
  </si>
  <si>
    <t xml:space="preserve">           มีความเหมาะสมกับระดับความรู้อยู่ในระดับมาก (ค่าเฉลี่ยเท่ากับ 4.48) </t>
  </si>
  <si>
    <t xml:space="preserve">            ไปประยุกต์ใช้ให้เกิดประโยชน์อยู่ในระดับมากที่สุด (ค่าเฉลี่ยเท่ากับ 4.60)  </t>
  </si>
  <si>
    <t>4. กลุ่ม Starter 2 พบว่า ภาพรวมมีความพึงพอใจอยู่ในระดับมากที่สุด (ค่าเฉลี่ยเท่ากับ 4.59) เมื่อพิจารณา</t>
  </si>
  <si>
    <t xml:space="preserve">            รายข้อพบว่า ข้อที่มีค่าเฉลี่ยสูงสุด คือ ข้อ 7) อาจารย์ผู้สอนมีการอธิบายเนื้อหาวิชาได้อย่างชัดเจน และเข้าใจง่าย </t>
  </si>
  <si>
    <t xml:space="preserve">            และข้อ 9) อาจารย์ผู้สอนเข้าสอน – เลิกสอน ตรงตามเวลาอยู่ในระดับมากที่สุด (ค่าเฉลี่ยเท่ากับ 4.70) รองลงมาคือ  </t>
  </si>
  <si>
    <t xml:space="preserve">            ข้อ 1) เจ้าหน้าที่ให้บริการตอบคำถามออนไลน์ได้ถูกต้อง ชัดเจน และรวดเร็ว ข้อ 4) โปรแกรมมีความเสถียร และมีเมนู</t>
  </si>
  <si>
    <t xml:space="preserve">5. กลุ่ม Upper-Intermediate พบว่า ภาพรวมมีความพึงพอใจอยู่ในระดับมากที่สุด (ค่าเฉลี่ยเท่ากับ 4.60) </t>
  </si>
  <si>
    <t xml:space="preserve">   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</t>
  </si>
  <si>
    <t xml:space="preserve">             ระดับมากที่สุด (ค่าเฉลี่ยเท่ากับ 4.76) รองลงมาคือ ข้อ 2) การสมัครเข้ารับการอบบรมมีความสะดวกและง่ายต่อ</t>
  </si>
  <si>
    <t xml:space="preserve">             การใช้งานอยู่ในระดับมากที่สุด (ค่าเฉลี่ยเท่ากับ 4.72) และข้อ 1) เจ้าหน้าที่ให้บริการตอบคำถามออนไลน์ได้ถูกต้อง </t>
  </si>
  <si>
    <t xml:space="preserve">             ชัดเจน และรวดเร็วอยู่ในระดับมากที่สุด (ค่าเฉลี่ยเท่ากับ 4.71) </t>
  </si>
  <si>
    <t xml:space="preserve">              อยู่ในระดับมากที่สุด (ค่าเฉลี่ยเท่ากับ 4.74) และข้อ 4) โปรแกรมมีความเสถียร และมีเมนูที่ครบถ้วนตรงตามความต้องการ</t>
  </si>
  <si>
    <t xml:space="preserve">              </t>
  </si>
  <si>
    <t xml:space="preserve">    ข้อ 8) อาจารย์ผู้สอนใช้สื่อในการอบรมที่เหมาะสมกับเนื้อหาและตอบคำถามได้อย่างชัดเจน อยู่ในระดับมากที่สุด </t>
  </si>
  <si>
    <t xml:space="preserve">    (ค่าเฉลี่ยเท่ากับ 4.70)</t>
  </si>
  <si>
    <t xml:space="preserve">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อาจารย์ผู้สอนมีการอธิบายเนื้อหาวิชาได้อย่างชัดเจน </t>
  </si>
  <si>
    <t xml:space="preserve">              เลิกสอน ตรงตามเวลาอยู่ในระดับมากที่สุด (ค่าเฉลี่ยเท่ากับ 4.86) และข้อ7) อาจารย์ผู้สอนมีการอธิบายเนื้อหาวิชาได้ </t>
  </si>
  <si>
    <t xml:space="preserve">              อย่างชัดเจนและเข้าใจง่ายอยู่ในระดับมากที่สุด (ค่าเฉลี่ยเท่ากับ 4.80)</t>
  </si>
  <si>
    <t xml:space="preserve">            อาจารย์ผู้สอนใช้สื่อในการอบรมที่เหมาะสมกับเนื้อหา และตอบคำถามได้อย่างชัดเจน และข้อ 12) สามารถนำความรู้</t>
  </si>
  <si>
    <t xml:space="preserve">            ที่ครบถ้วนตรงตามความต้องการ ข้อ 5) เนื้อหาสาระในบทเรียนที่ท่านอบรมมีความเหมาะสมกับระดับความรู้ ข้อ 8)    </t>
  </si>
  <si>
    <t>วันที่ 2 กันยายน 2566</t>
  </si>
  <si>
    <t>ผลการประเมินโครงการภาษาอังกฤษเพื่อยกระดับความรู้นิสิตบัณฑิตศึกษา วันที่ 2 กันยายน 2566</t>
  </si>
  <si>
    <t>phitthayab64@nu.ac.th</t>
  </si>
  <si>
    <t>มาก</t>
  </si>
  <si>
    <t>ปานกลาง</t>
  </si>
  <si>
    <t>natdanaid65@nu.ac.th</t>
  </si>
  <si>
    <t>อ. สอนได้เข้าใจมากครับ ขอบคุณครับ</t>
  </si>
  <si>
    <t>น้อยที่สุด</t>
  </si>
  <si>
    <t>กศ.ด.ภาษาไทย</t>
  </si>
  <si>
    <t>อยากให้มีการนำผลการทดสอบไปเทียบกับผลการทดสอบอื่น ๆ ได้</t>
  </si>
  <si>
    <t>Tanakitk66@nu.ac.th</t>
  </si>
  <si>
    <t>อาจารย์สอนดีและเข้าใจมากครับ เรียนแล้วสามารถสอบได้ดีขึ้นเยอะเลยครับ</t>
  </si>
  <si>
    <t>boonyaratp64@nu.ac.th</t>
  </si>
  <si>
    <t>บริหารธุรกิจเทคโนโลยีสารสนเทศเชิงกลยุทธิ์</t>
  </si>
  <si>
    <t>athibordeea65@nu.ac.th</t>
  </si>
  <si>
    <t>วิชาการสื่อสาร</t>
  </si>
  <si>
    <t>phaschanokrutn65@nu.ac.th</t>
  </si>
  <si>
    <t>chanawinc64@nu.ac.th</t>
  </si>
  <si>
    <t xml:space="preserve">ขอบคุณครับ ได้เพิ่มพูลทักษะภาษาอังกฤษได้เป็นอย่างดีครับ </t>
  </si>
  <si>
    <t>supaniess.ph@gmail.com</t>
  </si>
  <si>
    <t>songwuts65@nu.ac.th</t>
  </si>
  <si>
    <t>วิทยาศาสตร์สิ่งแวดล้อม</t>
  </si>
  <si>
    <t>น้อย</t>
  </si>
  <si>
    <t>อาจารย์ผู้สอน สอนดีมากๆครับ เข้าใจง่าย ใจเย็น</t>
  </si>
  <si>
    <t>wararitl65@nu.ac.th</t>
  </si>
  <si>
    <t>supattray62@nu.ac.th</t>
  </si>
  <si>
    <t>waritsaraph64@nu.ac.th</t>
  </si>
  <si>
    <t>sirichokpa66@nu.ac.th</t>
  </si>
  <si>
    <t>wansiril61@nu.ac.th</t>
  </si>
  <si>
    <t>การท่องเที่ยวและจิตบริการ</t>
  </si>
  <si>
    <t>wenh64@nu.ac.th</t>
  </si>
  <si>
    <t>anakkanonr65@nu.ac.th</t>
  </si>
  <si>
    <t>suppachaic66@nu.ac.th</t>
  </si>
  <si>
    <t xml:space="preserve">อาจารย์ท่านสอนตรงเวลามากครับ ละเอียดในเนื้อหา  ทบทวนให้นักศึกษา ให้นักศึกษาได้ึฝึกอย่างต่อเนื่อง  ซักถามนักศึกษา  ติดตามงานทุกชิ้นงาน ขอบพระคุณอาจารย์มากๆๆครับ                     
 ขอบพระคุณเจ้าหน้าที่ครับ  เจ้าหน้าที่ให้การแนะนำดีมากๆครับ ติดตามสอบถามการเข้าโปรแกรมเพื่อเรียน  การรับส่งแบบเรียน  </t>
  </si>
  <si>
    <t>นวัตกรรมการวัดผลการเรียนรู้</t>
  </si>
  <si>
    <t>worathonc63@nu.ac.th</t>
  </si>
  <si>
    <t>anutsaras66@nu.ac.th</t>
  </si>
  <si>
    <t>saowaneej63@nu.ac.th</t>
  </si>
  <si>
    <t>สาธารณสุขศาสตรมหาบัณฑิต</t>
  </si>
  <si>
    <t>monnapornb62@nu.ac.th</t>
  </si>
  <si>
    <t>thanidat66@nu.ac.th</t>
  </si>
  <si>
    <t>tuangpornk64@nu.ac.th</t>
  </si>
  <si>
    <t>คณะโลจิสติกส์และดิจิทัลซัพพลายเชน</t>
  </si>
  <si>
    <t>โลจิสติกส์และโซ่อุปทาน</t>
  </si>
  <si>
    <t>natthakittas66@nu.ac.th</t>
  </si>
  <si>
    <t>พัฒนาสังคม</t>
  </si>
  <si>
    <t>อยากให้ทบทวนอีกรอบก่อนสอบ</t>
  </si>
  <si>
    <t>manatsanunm@nu.ac.th</t>
  </si>
  <si>
    <t>สัตวศาสตร์</t>
  </si>
  <si>
    <t>ขอบคุณครับ</t>
  </si>
  <si>
    <t>matineet65@nu.ac.th</t>
  </si>
  <si>
    <t>khunko200@gmail.com</t>
  </si>
  <si>
    <t xml:space="preserve">ควรเปิดระบบให้ทดสอบก่อนทำการสอบล่วงหน้า1วัน </t>
  </si>
  <si>
    <t>benjakarnp66@nu.ac.th</t>
  </si>
  <si>
    <t>patterar65@nu.ac.th</t>
  </si>
  <si>
    <t>บริหารสาธารณสุข</t>
  </si>
  <si>
    <t>rittichait64@nu.ac.th</t>
  </si>
  <si>
    <t>แนวข้อสอบกว้างเกินไป</t>
  </si>
  <si>
    <t>Jariyat64@nu.ac.th</t>
  </si>
  <si>
    <t>บริการเทคโนโลยีสารสนเทศเชิงกลยุทธ์</t>
  </si>
  <si>
    <t>อยากให้หนังสือเป็นในรูปแบบที่ไม่ต้องพลิกไปพลิกมา จะได้สะดวกในด้านการเรียนและทำแบบฝึกหัด ส่วนการสอนอยากให้สอนแบบกระชับเข้าใจง่าย เพราะถ้าเรียนเหมือนดูเนื้อหาในหนังสือเรื่อยๆ มันจะดูน่าเบื่อระหว่างเรียน และหนังสืออยากให้มีแบบออนไลน์ด้วย ส่วนกระบวนการรับสมัครมีความง่าย แต่ติดต่อเจ้าหน้าที่ยากมาก</t>
  </si>
  <si>
    <t>malink63@nu.ac.th</t>
  </si>
  <si>
    <t>anchaleer66@nu.ac.th</t>
  </si>
  <si>
    <t>การพยาบาลศาตร์</t>
  </si>
  <si>
    <t>เป็นโปรแกรมที่ช่วยผู้เรียนได้จริงค่ะ อยากให้จัดในรูปแบบนี้ต่อไป</t>
  </si>
  <si>
    <t>thidarutm66@nu.ac.th</t>
  </si>
  <si>
    <t>เภสัชศาสตร์</t>
  </si>
  <si>
    <t>sugandaw66@nu.ac.th</t>
  </si>
  <si>
    <t>สามารถจัดระบบการเรียนการสอนได้ดี</t>
  </si>
  <si>
    <t>wichadap65@nu.ac.th</t>
  </si>
  <si>
    <t>วิจัยและประเมินทางการศึกษา</t>
  </si>
  <si>
    <t>utnaep65@nu.ac.th</t>
  </si>
  <si>
    <t>Sasithornyo65@nu.ac.th</t>
  </si>
  <si>
    <t>piyaday66@nu.ac.th</t>
  </si>
  <si>
    <t>narudonc65@nu.ac.th</t>
  </si>
  <si>
    <t>nawaradg66@nu.ac.th</t>
  </si>
  <si>
    <t>aimutchana@phws.ac.th</t>
  </si>
  <si>
    <t>วิทยาศาสตร์ศึกษา</t>
  </si>
  <si>
    <t>jureeponc66@nu.ac.th</t>
  </si>
  <si>
    <t>การพยาบาลเวชปฏิบัติชุมชน</t>
  </si>
  <si>
    <t>aunchisak65@nu.ac.th</t>
  </si>
  <si>
    <t>sirikanm64@nu.ac.th</t>
  </si>
  <si>
    <t>bim57206404@gmail.com</t>
  </si>
  <si>
    <t>sawinees65@nu.ac.th</t>
  </si>
  <si>
    <t>natthasaky60@nu.ac.th</t>
  </si>
  <si>
    <t>วิศวกรรมไฟฟ้า</t>
  </si>
  <si>
    <t>ท่านผู้สอนไม่สามารถถ่ายทอดให้ผู้เข้าเรียนบางคนเข้าใจได้ และในบางเวลาใช้อารมณ์ด้านลบในการเรียนการสอน</t>
  </si>
  <si>
    <t>แบบฝึกหัดในหารทำหลังเรียนควรส่งได้ไม่จำกัดครั้ง บางครั้งเกิดข้อผิดพลาดในการส่ง  วิธีการแก้ไขข้อเสนอให้ไม่ล๊อคทำการส่งแค่ครั้งแดียว  แต่ขอคะแนนให้ครั้งที่ได้มากที่ีสุดแต่ทำได้ไม่เกิด 2 ครั้ง  บางครั้งนิสิตเกิดข้อผิดพลาดแบบไม่ตั้งใจ และอยากเปิดโอกาสให้ตัวเองได้ทำข้อสอบให้ดีที่สุดกับสิ่งที่ตั้งใจเรียนกับอาจารย์ผู้สอนมาค่ะ</t>
  </si>
  <si>
    <t>jinnitat64@nu.ac.th</t>
  </si>
  <si>
    <t>Adisornv61@nu.ac.th</t>
  </si>
  <si>
    <t>วิทยาศาสตร์สุขภาพ</t>
  </si>
  <si>
    <t>พอใจกับการเรียนทางไกลมากครับ ไม่เสียเวลาเดินทาง สื่อที่ใช้สอนตอบสนองดี ไม่ยุ่งยาก</t>
  </si>
  <si>
    <t>pitsanup66@nu.ac.th</t>
  </si>
  <si>
    <t>- อ.ผู้สอน สอนได้อย่างดีเยี่ยม
- เจ้าหน้าที่ให้ความช่วยเหลือเป็นอย่างดี</t>
  </si>
  <si>
    <t>suphalaks64@nu.ac.th</t>
  </si>
  <si>
    <t>pollawatp66@nu.ac.th</t>
  </si>
  <si>
    <t>วิทยาศาสตร์การประมง</t>
  </si>
  <si>
    <t>surangratp66@nu.ac.th</t>
  </si>
  <si>
    <t>เทคโนโลยีชีวภาพ</t>
  </si>
  <si>
    <t>เทคโนโลยีและสื่สารการศึกษา</t>
  </si>
  <si>
    <t>อาจารย์สอนดี มีการสรุปเนื้อหาให้ มีการแนะนำนิสิตในการเตรียมสอบที่ดี ขอบคุณค่ะ</t>
  </si>
  <si>
    <t>wachirawitt66@nu.ac.th</t>
  </si>
  <si>
    <t>เคมี</t>
  </si>
  <si>
    <t>เภสัชกรรม</t>
  </si>
  <si>
    <t>อยากให้มีการเรียนการสอบแบบออนไลน์ตลอดไปเพราะสะดวกต่อการเรียน</t>
  </si>
  <si>
    <t>เป็นการจัดการอบรมที่มีการเรียนการสอนที่ดีและเป็นประโยชน์ต่อนิสิตเป็นอย่างมาก เจ้าหน้าที่และอาจารย์ผู้สอนให้คำแนะนำที่ดีมาก</t>
  </si>
  <si>
    <t>naruemonto66@nu.ac.th</t>
  </si>
  <si>
    <t>วิทย์ อาหาร</t>
  </si>
  <si>
    <t>natchapan65@nu.ac.th</t>
  </si>
  <si>
    <t>ชีวเวชศาสตร์</t>
  </si>
  <si>
    <t>nattamonr64@nu.ac.th</t>
  </si>
  <si>
    <t>Piromporns61@nu.ac.th</t>
  </si>
  <si>
    <t>การจัดการการท่องเที่ยวและจิตบริการ</t>
  </si>
  <si>
    <t>phusaday63@nu.ac.th</t>
  </si>
  <si>
    <t>สาธารณสุขศาตร์</t>
  </si>
  <si>
    <t>nokfreebird2513@gmail.com</t>
  </si>
  <si>
    <t>การส่งการบ้าน เรายังใช้Microsoft Team กันไม่ค่อยคล่อง ต่อไปควรให้นิสิตทำในnotebook จะได้ไม่เสียคะแนนการบ้านค่ะ</t>
  </si>
  <si>
    <t>siwakons61@nu.ac.th</t>
  </si>
  <si>
    <t>มีปัญหาด้านอินเทอร์เน็ตของผู้สอนบางครั้ง / ทำให้การดูย้อนหลังบางทีเสียงหายไปด้วย / บางครั้งการดูย้อนหลังในคอม กลับต้องขอการอนุญาติ ทั้งที่ดูในอุปกรณ์อื่นได้ปกติ (โทรศัพท์มือถือ)</t>
  </si>
  <si>
    <t>pennipak66@nu.ac.th</t>
  </si>
  <si>
    <t>ภูมิสารสนเทศศาสตร์</t>
  </si>
  <si>
    <t>จัดให้มีการเรียนการสอนออนไลท์แบบนี้บ่อยๆนะคะ ดีมากเลยค่ะ</t>
  </si>
  <si>
    <t>preechabhornk66@nu.ac.th</t>
  </si>
  <si>
    <t>วิศวกรรมคอมพิวเตอร์</t>
  </si>
  <si>
    <t xml:space="preserve">ความเสถียร ในการ summit การบ้าน ของ MS team ยังไม่ดีพอ กดแล้ว summit แล้ว ไม่ไปตามที่กดทำให้คะแนนหาย </t>
  </si>
  <si>
    <t>kositp65@nu.ac.th</t>
  </si>
  <si>
    <t>supakornn65@nu.ac.th</t>
  </si>
  <si>
    <t>phanthawatp65@nu.ac.th</t>
  </si>
  <si>
    <t>kasidets65@nu.ac.th</t>
  </si>
  <si>
    <t>อ. สอนได้เข้าใจ4ครับ ขอบคุณครับ</t>
  </si>
  <si>
    <t>อาจารย์สอนดีและเข้าใจ4ครับ เรียนแล้วสามารถสอบได้ดีขึ้นเยอะเลยครับ</t>
  </si>
  <si>
    <t>อาจารย์ผู้สอน สอนดี4ๆครับ เข้าใจง่าย ใจเย็น</t>
  </si>
  <si>
    <t xml:space="preserve">อาจารย์ท่านสอนตรงเวลา4ครับ ละเอียดในเนื้อหา  ทบทวนให้นักศึกษา ให้นักศึกษาได้ึฝึกอย่างต่อเนื่อง  ซักถามนักศึกษา  ติดตามงานทุกชิ้นงาน ขอบพระคุณอาจารย์4ๆๆครับ                     
 ขอบพระคุณเจ้าหน้าที่ครับ  เจ้าหน้าที่ให้การแนะนำดี4ๆครับ ติดตามสอบถามการเข้าโปรแกรมเพื่อเรียน  การรับส่งแบบเรียน  </t>
  </si>
  <si>
    <t>อยากให้หนังสือเป็นในรูปแบบที่ไม่ต้องพลิกไปพลิกมา จะได้สะดวกในด้านการเรียนและทำแบบฝึกหัด ส่วนการสอนอยากให้สอนแบบกระชับเข้าใจง่าย เพราะถ้าเรียนเหมือนดูเนื้อหาในหนังสือเรื่อยๆ มันจะดูน่าเบื่อระหว่างเรียน และหนังสืออยากให้มีแบบออนไลน์ด้วย ส่วนกระบวนการรับสมัครมีความง่าย แต่ติดต่อเจ้าหน้าที่ยาก4</t>
  </si>
  <si>
    <t>แบบฝึกหัดในหารทำหลังเรียนควรส่งได้ไม่จำกัดครั้ง บางครั้งเกิดข้อผิดพลาดในการส่ง  วิธีการแก้ไขข้อเสนอให้ไม่ล๊อคทำการส่งแค่ครั้งแดียว  แต่ขอคะแนนให้ครั้งที่ได้4ที่ีสุดแต่ทำได้ไม่เกิด 2 ครั้ง  บางครั้งนิสิตเกิดข้อผิดพลาดแบบไม่ตั้งใจ และอยากเปิดโอกาสให้ตัวเองได้ทำข้อสอบให้ดีที่สุดกับสิ่งที่ตั้งใจเรียนกับอาจารย์ผู้สอนมาค่ะ</t>
  </si>
  <si>
    <t>พอใจกับการเรียนทางไกล4ครับ ไม่เสียเวลาเดินทาง สื่อที่ใช้สอนตอบสนองดี ไม่ยุ่งยาก</t>
  </si>
  <si>
    <t>เป็นการจัดการอบรมที่มีการเรียนการสอนที่ดีและเป็นประโยชน์ต่อนิสิตเป็นอย่าง4 เจ้าหน้าที่และอาจารย์ผู้สอนให้คำแนะนำที่ดี4</t>
  </si>
  <si>
    <t>จัดให้มีการเรียนการสอนออนไลท์แบบนี้บ่อยๆนะคะ ดี4เลยค่ะ</t>
  </si>
  <si>
    <t xml:space="preserve">    1. Elementary 2                    จำนวน 23 คน</t>
  </si>
  <si>
    <t xml:space="preserve">    2. Intermediate                    จำนวน 13 คน</t>
  </si>
  <si>
    <t xml:space="preserve">    3. Pre-Intermediate               จำนวน 16 คน</t>
  </si>
  <si>
    <t xml:space="preserve">    5. Upper - Intermediate        จำนวน 17 คน</t>
  </si>
  <si>
    <t xml:space="preserve">    4. Starter 2                          จำนวน 23 คน</t>
  </si>
  <si>
    <t xml:space="preserve">           จากตารางพบว่า กลุ่ม Elementary 2 เพศหญิง คิดเป็นร้อยละ 15.22 เพศชาย คิดเป็นร้อยละ 9.78</t>
  </si>
  <si>
    <t xml:space="preserve">กลุ่ม Intermediate เพศหญิง คิดเป็นร้อยละ 11.96 เพศชาย คิดเป็นร้อยละ 2.17 กลุ่ม Pre-Intermediate </t>
  </si>
  <si>
    <t xml:space="preserve">เพศหญิง คิดเป็นร้อยละ 10.87 เพศชาย คิดเป็นร้อยละ 6.52 กลุ่ม Starter 2 เพศหญิง คิดเป็นร้อยละ </t>
  </si>
  <si>
    <t xml:space="preserve">14.13 เพศชาย คิดเป็นร้อยละ 10.87 กลุ่ม Upper - Intermediate เพศชาย คิดเป็นร้อยละ 11.96 </t>
  </si>
  <si>
    <t>เพศหญิง คิดเป็นร้อยละ 6.52</t>
  </si>
  <si>
    <t xml:space="preserve">          จากตารางพบว่า กลุ่ม Elementary 2 มีอายุระหว่าง 20 - 30 ปี  คิดเป็นร้อยละ 17.39 รองลงมาคือ  </t>
  </si>
  <si>
    <t>อายุระหว่าง 31 - 40  ปี คิดเป็นร้อยละ 5.43 กลุ่ม Intermediate อายุระหว่าง 20 - 30 ปี  คิดเป็นร้อยละ 10.87</t>
  </si>
  <si>
    <t xml:space="preserve">รองลงมาคือ อายุระหว่าง 41 - 50 ปี คิดเป็นร้อยละ 2.17 กลุ่ม Pre-Intermediate มีอายุระหว่าง 20 - 30 ปี </t>
  </si>
  <si>
    <t xml:space="preserve">คิดเป็นร้อยละ 10.87 รองลงมาคือ อายุระหว่าง 31 - 40 ปี คิดเป็นร้อยละ 5.43 กลุ่ม Starter 2 อายุระหว่าง 31 - 40 ปี  </t>
  </si>
  <si>
    <t xml:space="preserve">คิดเป็นร้อยละ 10.87 รองลงมาคือ มีอายุระหว่าง 20 - 30 ปี คิดเป็นร้อยละ 9.78 กลุ่ม Upper - Intermediate </t>
  </si>
  <si>
    <t xml:space="preserve">อายุระหว่าง 31 - 40 ปี และอายุระหว่าง 41 - 50 ปี คิดเป็นร้อยละ 7.61 รองลงมาคือ อายุระหว่าง 20 - 30 ปี </t>
  </si>
  <si>
    <t>คิดเป็นร้อยละ 2.17</t>
  </si>
  <si>
    <t xml:space="preserve">          จากตารางพบว่า กลุ่ม Elementary 2 เป็นนิสิตปริญญาโท คิดเป็นร้อยละ 20.65 รองลงมาคือ นิสิตปริญญาเอก </t>
  </si>
  <si>
    <t>คิดเป็นร้อยละ 4.35 กลุ่ม Intermediate นิสิตปริญญาโท คิดเป็นร้อยละ 9.78 รองลงมาคือ นิสิตระดับปริญญาเอก</t>
  </si>
  <si>
    <t>คิดเป็นร้อยละ 4.35 กลุ่ม Pre-Intermediate นิสิตปริญญาโท คิดเป็นร้อยละ 15.22 รองลงมาคือ นิสิตปริญญาเอก</t>
  </si>
  <si>
    <t>กลุ่ม Upper - Intermediate นิสิตปริญญาเอก คิดเป็นร้อยละ 14.13 นิสิตปริญญาโท คิดเป็นร้อยละ 4.35</t>
  </si>
  <si>
    <t>ในครั้งนี้ จำนวนทั้งสิ้น 92 คน จำแนกเป็น</t>
  </si>
  <si>
    <t xml:space="preserve">สังกัดคณะศึกษาศาสตร์ คณะพยาบาลศาสตร์ และ คณะบริหารธุรกิจ เศรษฐศาสตร์และการสื่อสาร </t>
  </si>
  <si>
    <t xml:space="preserve">คิดเป็นร้อยละ 4.35 รองลงมาคือ คณะเกษตรศาสตร์ ทรัพยากรธรรมชาติและสิ่งแวดล้อม คิดเป็นร้อยละ 3.26 </t>
  </si>
  <si>
    <t xml:space="preserve">กลุ่ม Intermediate สังกัดคณะเภสัชศาสตร์ คิดเป็นร้อยละ 3.26 รองลงมาคือ คณะศึกษาศาสตร์ คณะบริหารธุรกิจ  </t>
  </si>
  <si>
    <t xml:space="preserve">สังกัดคณะศึกษาศาสตร์ คิดเป็นร้อยละ 6.52 รองลงมาคือ คณะบริหารธุรกิจ เศรษฐศาสตร์และการสื่อสาร </t>
  </si>
  <si>
    <t xml:space="preserve">คิดเป็นร้อยละ 3.26 กลุ่ม Starter 2 สังกัดคณะสาธารณสุขศาสตร์ คิดเป็นร้อยละ 6.52 รองลงมาคือ </t>
  </si>
  <si>
    <t xml:space="preserve">คณะวิศวกรรมศาสตร์ คิดเป็นร้อยละ 5.43 กลุ่ม Upper - Intermediate สังกัดคณะศึกษาศาสตร์ </t>
  </si>
  <si>
    <t>คิดเป็นร้อยละ 6.52 รองลงมาคือ คณะวิศวกรรมศาสตร์ คิดเป็นร้อยละ 3.26</t>
  </si>
  <si>
    <t>สาขาวิชาวิศวกรรมไฟฟ้า</t>
  </si>
  <si>
    <t>สาขาวิชาวิทยาศาสตร์และเทคโนโลยีการอาหาร</t>
  </si>
  <si>
    <t>สาขาวิชาเคมี</t>
  </si>
  <si>
    <t>สาขาวิชาวิทยาศาสตร์การประมง</t>
  </si>
  <si>
    <t>สาขาวิชาวิทยาศาสตร์สุขภาพ</t>
  </si>
  <si>
    <t>สาขาวิชาวิทยาศาสตร์ศึกษา</t>
  </si>
  <si>
    <t>สาขาวิชาการพยาบาลเวชปฏิบัติชุมชน</t>
  </si>
  <si>
    <t>สาขาวิชาบริหารธุรกิจ</t>
  </si>
  <si>
    <t>สาขาวิชาการท่องเที่ยวและจิตบริการ</t>
  </si>
  <si>
    <t>สาขาวิชาภาษาไทย</t>
  </si>
  <si>
    <t>สาขาวิชาการสื่อสาร</t>
  </si>
  <si>
    <t>สาขาวิชาพยาบาลศาสตร์</t>
  </si>
  <si>
    <t>สาขาวิชาวิทยาศาสตร์การแพทย์</t>
  </si>
  <si>
    <t>สาขาวิชาสาธารณสุขศาสตร์</t>
  </si>
  <si>
    <t>สาขาวิชาบริการเทคโนโลยีสารสนเทศเชิงกลยุทธ์</t>
  </si>
  <si>
    <t>สาขาวิชาการบริหารการศึกษา</t>
  </si>
  <si>
    <t>สาขาวิชาวิทยาการคอมพิวเตอร์</t>
  </si>
  <si>
    <t>สาขาวิชาสถาปัตยกรรมศาสตร์</t>
  </si>
  <si>
    <t>สาขาวิชาเภสัชศาสตร์</t>
  </si>
  <si>
    <t>สาขาวิชาสังคมศึกษา</t>
  </si>
  <si>
    <t>สาขาวิชาโลจิสติกส์และโซ่อุปทาน</t>
  </si>
  <si>
    <t>สาขาวิชาหลักสูตรและการสอน</t>
  </si>
  <si>
    <t>สาขาวิชาวิศวกรรมสิ่งแวดล้อม</t>
  </si>
  <si>
    <t>สาขาวิชากายภาพบำบัด</t>
  </si>
  <si>
    <t>สาขาวิชาฟิสิกส์</t>
  </si>
  <si>
    <t>สาขาวิชาเทคโนโลยีและสื่อสารการศึกษา</t>
  </si>
  <si>
    <t>สาขาวิชาคณิตศาสตร์</t>
  </si>
  <si>
    <t>สาขาวิชาทันตกรรมผู้สูงอายุ</t>
  </si>
  <si>
    <t>สาขาวิชาเทคโนโลยีเภสัชกรรม</t>
  </si>
  <si>
    <t>สาขาวิชาสมาร์ตกริดเทคโนโลยี</t>
  </si>
  <si>
    <t>สาขาวิชาฟิสิกส์การแพทย์</t>
  </si>
  <si>
    <t>สาขาวิชาศิลปะและการออกแบบ</t>
  </si>
  <si>
    <t>สาขาวิชาบริหารธุรกิจเทคโนโลยีสารสนเทศเชิงกลยุทธิ์</t>
  </si>
  <si>
    <t>สาขาวิชาการพยาบาลผู้ใหญ่และผู้สูงอายุ</t>
  </si>
  <si>
    <t>สาขาวิชาวิทยาศาสตร์สิ่งแวดล้อม</t>
  </si>
  <si>
    <t>สาขาวิชาภูมิสารสนเทศศาสตร์</t>
  </si>
  <si>
    <t>สาขาวิชาวิศวกรรมเครื่องกล</t>
  </si>
  <si>
    <t>สาขาวิชาพัฒนาสังคม</t>
  </si>
  <si>
    <t>สาขาวิชาสัตวศาสตร์</t>
  </si>
  <si>
    <t>สาขาวิชาเศรษฐศาสตร์</t>
  </si>
  <si>
    <t>สาขาวิชาวิจัยและประเมินทางการศึกษา</t>
  </si>
  <si>
    <t>สาขาวิชาวิศวกรรมคอมพิวเตอร์</t>
  </si>
  <si>
    <t>สาขาวิชาเทคโนโลยีชีวภาพ</t>
  </si>
  <si>
    <t>สาขาวิชาพัฒนศึกษา</t>
  </si>
  <si>
    <t>สาขาวิชารัฐศาสตร์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</si>
  <si>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สาขาวิชาพยาบาลศาสตร์</t>
  </si>
  <si>
    <t>สาขาวิชาสรีรวิทยา</t>
  </si>
  <si>
    <t xml:space="preserve">คิดเป็นร้อยละ 3.26 รองลงมาคือ สาขาวิชาวิทยาศาสตร์สุขภาพศึกษา คิดเป็นร้อยละ 2.17 กลุ่ม Intermediate สาขาวิชาเภสัชศาสตร์ </t>
  </si>
  <si>
    <t xml:space="preserve">คิดเป็นร้อยละ 3.26 รองลงมาคือ สาขาวิชาการสื่อสาร คิดเป็นร้อยละ 2.17 กลุ่ม Pre-Intermediate สาขาวิชาบริหารธุรกิจ   </t>
  </si>
  <si>
    <t xml:space="preserve">คิดเป็นร้อยละ 2.17 รองลงมาคือ สาขาวิชาเทคโนโลยีและสื่อสารการศึกษา  สาขาวิชาสรีรวิทยา สาขาวิชาพยาบาลศาสตร์ </t>
  </si>
  <si>
    <t>สาขาวิชาสาธารณสุขศาสตร์ สาขาวิชาคณิตศาสตร์ สาขาวิชาการบริหารการศึกษา สาขาวิชาวิทยาศาสตร์และเทคโนโลยีการอาหาร</t>
  </si>
  <si>
    <t xml:space="preserve">สาขาวิชาภาษาไทย สาขาวิชาทันตกรรมผู้สูงอายุ สาขาวิชาวิทยาการคอมพิวเตอร์ สาขาวิชาการสื่อสาร </t>
  </si>
  <si>
    <t xml:space="preserve">สาขาวิชาเทคโนโลยีเภสัชกรรม สาขาวิชาสาร์ตกริดเทคโนโลยี สาขาวิชาฟิสิกส์การแพทย์ คิดเป็นร้อยละ 1.09 กลุ่ม Starter 2 </t>
  </si>
  <si>
    <t>สาขาวิชาสาธารณสุขศาสตร์ คิดเป็นร้อยละ 6.52 รองลงมาคือ สาขาวิชาวิศวกรรมสิ่งแวดล้อม สาขาวิชาวิศวกรรมเครื่องกล</t>
  </si>
  <si>
    <t>คิดเป็นร้อยละ 2.17 กลุ่ม Upper-Intermediate  สาขาวิชาหลักสูตรและการสอน สาขาวิชาศิลปะและการออกแบบ</t>
  </si>
  <si>
    <t>สาขาวิชาการบริหารการศึกษา และสาขาวิชาวิทยาศาสตร์การแพทย์ คิดเป็นร้อยละ 2.17 รองลงมาคือ สาขาวิชาภาษาไทย</t>
  </si>
  <si>
    <t>สาขาวิชาวิศวกรรมคอมพิวเตอร์ สาขาวิชาวิทยาการคอมพิวเตอร์ สาขาวิชาวิศวกรรมไฟฟ้า สาขาวิชาพยาบาลศาสตร์</t>
  </si>
  <si>
    <t>สาชาวิชาวิศวกรรมสิ่งแวดล้อม สาขาวิชาเทคโนโลยีชีวภาพ สาขาวิชาพัฒนศึกษา สาขาวิชารัฐศาสตร์ คิดเป็นร้อยละ 1.09</t>
  </si>
  <si>
    <t>EPE (Elementary 2) N=23</t>
  </si>
  <si>
    <t xml:space="preserve">บัณฑิตศึกษา ในกลุ่ม Elementary 2  พบว่า ภาพรวมมีความพึงพอใจอยู่ในระดับมาก (ค่าเฉลี่ยเท่ากับ 4.48) เมื่อพิจารณา </t>
  </si>
  <si>
    <t>รายข้อ พบว่า ข้อที่มีค่าเฉลี่ยสูงสุด คือ ข้อ 3) การใช้งานโปรแกรมออนไลน์ในการอบรมมีความชัดเจน ใช้งานง่าย ตอบสนอง</t>
  </si>
  <si>
    <t xml:space="preserve">ความต้องการ ข้อ 9) อาจารย์ผู้สอนเข้าสอน – เลิกสอน ตรงตามเวลา อยู่ในระดับมากที่สุด (ค่าเฉลี่ยเท่ากับ 4.61) รองลงมาคือ </t>
  </si>
  <si>
    <t>ข้อ 4) โปรแกรมมีความเสถียร และมีเมนูที่ครบถ้วนตรงตามความต้องการ ข้อ 8) อาจารย์ผู้สอนใช้สื่อในการอบรมที่เหมาะสม</t>
  </si>
  <si>
    <t>กับเนื้อหา และตอบคำถามได้อย่างชัดเจนอยู่ในระดับมากที่สุด (ค่าเฉลี่ยเท่ากับ 4.57) และข้อ 7) อาจารย์ผู้สอนมีการอธิบาย</t>
  </si>
  <si>
    <t>เนื้อหาวิชาได้อย่างชัดเจน และเข้าใจง่าย อยู่ในระดับมากที่สุด (ค่าเฉลี่ยเท่ากับ 4.52)</t>
  </si>
  <si>
    <t>กลุ่ม Elementary 2 (N =23)</t>
  </si>
  <si>
    <t>อยู่ในระดับปานกลาง (ค่าเฉลี่ย 3.35)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</si>
  <si>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4.26) </t>
  </si>
  <si>
    <t>EPE (Intermediate) N=13</t>
  </si>
  <si>
    <t xml:space="preserve">บัณฑิตศึกษา ในกลุ่ม Intermediate พบว่า ภาพรวมมีความพึงพอใจอยู่ในระดับมากที่สุด (ค่าเฉลี่ยเท่ากับ 4.67) เมื่อพิจารณา </t>
  </si>
  <si>
    <t xml:space="preserve">รายข้อ พบว่า ข้อที่มีค่าเฉลี่ยสูงสุด คือ ข้อ 2) การสมัครเข้ารับการอบบรมมีความสะดวกและง่ายต่อการใช้งานอยู่ในระดับมากที่สุด </t>
  </si>
  <si>
    <t>(ค่าเฉลี่ยเท่ากับ 4.85)  รองลงมาคือ ข้อ 7) อาจารย์ผู้สอนมีการอธิบายเนื้อหาวิชาได้อย่างชัดเจน และเข้าใจง่าย ข้อ 9) อาจารย์</t>
  </si>
  <si>
    <t>ผู้สอนเข้าสอน – เลิกสอน ตรงตามเวลาอยู่ในระดับมากที่สุด (ค่าเฉลี่ยเท่ากับ 4.77) และข้อ 1) เจ้าหน้าที่ให้บริการตอบคำถาม</t>
  </si>
  <si>
    <t>ออนไลน์ได้ถูกต้อง ชัดเจน และรวดเร็ว ข้อ 3) การใช้งานโปรแกรมออนไลน์ในการอบรมมีความชัดเจน ใช้งานง่าย ตอบสนอง</t>
  </si>
  <si>
    <t xml:space="preserve">ความต้องการ ข้อ 4) โปรแกรมมีความเสถียร และมีเมนูที่ครบถ้วนตรงตามความต้องการ ข้อ 6) หนังสือที่เรียนมีเนื้อหาสาระ </t>
  </si>
  <si>
    <t xml:space="preserve">ความชัดเจน ความครบถ้วนตรงตามความต้องการ และเข้าใจง่าย ข้อ 12) สามารถนำความรู้ไปประยุกต์ใช้ให้เกิดประโยชน์ </t>
  </si>
  <si>
    <t xml:space="preserve">อยู่ในระดับมากที่สุด  (ค่าเฉลี่ยเท่ากับ 4.62) </t>
  </si>
  <si>
    <t>อยู่ในระดับมาก (ค่าเฉลี่ย 3.54)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</si>
  <si>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4.38) </t>
  </si>
  <si>
    <t>EPE (Pre-Intermediate) N=16</t>
  </si>
  <si>
    <t xml:space="preserve">นิสิตบัณฑิตศึกษา ในกลุ่ม Pre-Intermediate  พบว่า ภาพรวมมีความพึงพอใจอยู่ในระดับมากที่สุด (ค่าเฉลี่ยเท่ากับ 4.55) </t>
  </si>
  <si>
    <t>และรวดเร็ว ข้อ 3) การใช้งานโปรแกรมออนไลน์ในการอบรมมีความชัดเจน ใช้งานง่ายตอบสนองความต้องการ</t>
  </si>
  <si>
    <t xml:space="preserve">ข้อ 9) อาจารย์ผู้สอนเข้าสอน – เลิกสอน ตรงตามเวลาอยู่ในระดับมากที่สุด (ค่าเฉลี่ยเท่ากับ 4.60) </t>
  </si>
  <si>
    <t>กลุ่ม Pre-Intermediate (N = 16)</t>
  </si>
  <si>
    <t>ภาพรวมอยู่ในระดับปานกลาง (ค่าเฉลี่ย 3.44)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</si>
  <si>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4.25) </t>
  </si>
  <si>
    <t>กลุ่ม Intermediate  (N =13)</t>
  </si>
  <si>
    <t>EPE (Starter 2) N = 23</t>
  </si>
  <si>
    <t xml:space="preserve">นิสิตบัณฑิตศึกษา ในกลุ่ม Starter 2 พบว่า ภาพรวมมีความพึงพอใจอยู่ในระดับมากที่สุด (ค่าเฉลี่ยเท่ากับ 4.60) </t>
  </si>
  <si>
    <t>และเข้าใจง่าย และข้อ 8) อาจารย์ผู้สอนใช้สื่อในการอบรมที่เหมาะสมกับเนื้อหา และตอบคำถามได้อย่างชัดเจน</t>
  </si>
  <si>
    <t>อยู่ในระดับมากที่สุด (ค่าเฉลี่ยเท่ากับ 4.74)  รองลงมาคือ ข้อ 9) อาจารย์ผู้สอนเข้าสอน – เลิกสอน ตรงตามเวลา</t>
  </si>
  <si>
    <t>อยู่ในระดับมากที่สุด (ค่าเฉลี่ยเท่ากับ 4.70)  และ ข้อ 6) หนังสือที่เรียนมีเนื้อหาสาระ ความชัดเจน ความครบถ้วน</t>
  </si>
  <si>
    <t xml:space="preserve">ตรงตามความต้องการ และเข้าใจง่ายอยู่ในระดับมากที่สุด (ค่าเฉลี่ยเท่ากับ 4.65)  </t>
  </si>
  <si>
    <t>กลุ่ม Starter 2 (N = 23)</t>
  </si>
  <si>
    <t xml:space="preserve">(ค่าเฉลี่ย 4.30) </t>
  </si>
  <si>
    <t>EPE (Upper-Intermediate) N = 17</t>
  </si>
  <si>
    <t xml:space="preserve">นิสิตบัณฑิตศึกษา กลุ่ม Upper-Intermediate พบว่า ภาพรวมมีความพึงพอใจอยู่ในระดับมากที่สุด (ค่าเฉลี่ยเท่ากับ 4.58) </t>
  </si>
  <si>
    <t>และรวดเร็วอยู่ในระดับมากที่สุด (ค่าเฉลี่ยเท่ากับ 4.88) รองลงมาคือ ข้อ 2) การสมัครเข้ารับการอบบรมมีความสะดวก</t>
  </si>
  <si>
    <t xml:space="preserve">มีความเหมาะสมกับระดับความรู้อยู่ในระดับมากที่สุด (ค่าเฉลี่ยเท่ากับ 4.71) </t>
  </si>
  <si>
    <t>กลุ่ม Upper-Intermediate (N = 17)</t>
  </si>
  <si>
    <t xml:space="preserve">อยู่ในระดับปานกลาง (ค่าเฉลี่ย 3.06)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</si>
  <si>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3.94) </t>
  </si>
  <si>
    <t xml:space="preserve">อยากให้หนังสือเป็นในรูปแบบที่ไม่ต้องพลิกไปพลิกมาจะได้สะดวกในด้านการเรียนและทำแบบฝึกหัด </t>
  </si>
  <si>
    <t>เป็นโปรแกรมที่ช่วยผู้เรียนได้จริงอยากให้จัดในรูปแบบนี้ต่อไป</t>
  </si>
  <si>
    <t>อยากให้มีการเรียนแบบออนไลน์สะดวกต่อการเรียน</t>
  </si>
  <si>
    <t>อาจารย์สอนดี มีการสรุปเนื้อหาให้ มีการแนะนำนิสิตในการเตรียมสอบที่ดี</t>
  </si>
  <si>
    <t>อาจารย์สอนดีและเข้าใจเรียนแล้วสามารถสอบได้ดีขึ้นเยอะ</t>
  </si>
  <si>
    <t>ได้เพิ่มพูลทักษะภาษาอังกฤษได้เป็นอย่างดี</t>
  </si>
  <si>
    <t>อาจารย์ผู้สอน สอนดี เข้าใจง่าย ใจเย็น</t>
  </si>
  <si>
    <t>จัดให้มีการเรียนการสอนออนไลท์แบบนี้บ่อยๆ</t>
  </si>
  <si>
    <t xml:space="preserve">ซักถามนักศึกษา  ติดตามงานทุกชิ้นงาน             
 </t>
  </si>
  <si>
    <t xml:space="preserve">อาจารย์ท่านสอนตรงเวลาละเอียดในเนื้อหา ทบทวนให้นักศึกษา ให้นักศึกษาได้ฝึกอย่างต่อเนื่อง </t>
  </si>
  <si>
    <t xml:space="preserve">เจ้าหน้าที่ให้การแนะนำดี ติดตามสอบถามการเข้าโปรแกรมเพื่อเรียนการรับส่งแบบเรียน  </t>
  </si>
  <si>
    <t>เป็นการจัดการอบรมที่มีการเรียนการสอนที่ดีและเป็นประโยชน์ต่อนิสิต</t>
  </si>
  <si>
    <t>จะได้ไม่เสียคะแนนการบ้าน</t>
  </si>
  <si>
    <t xml:space="preserve">ความเสถียร ในการ summit การบ้าน ของ MS team ยังไม่ดีพอ กดแล้ว summit แล้ว  </t>
  </si>
  <si>
    <t>ไม่ไปตามที่กดทำให้คะแนนหาย</t>
  </si>
  <si>
    <t xml:space="preserve">การส่งการบ้านเรายังใช้ Microsoft Team กันไม่ค่อยคล่อง ต่อไปควรให้นิสิตทำใน notebook </t>
  </si>
  <si>
    <t xml:space="preserve">        1. Elementary 2                    จำนวน 23 คน</t>
  </si>
  <si>
    <t xml:space="preserve">        2. Intermediate                    จำนวน 13 คน</t>
  </si>
  <si>
    <t xml:space="preserve">        3. Pre-Intermediate               จำนวน 16 คน</t>
  </si>
  <si>
    <t xml:space="preserve">        4. Starter 2                          จำนวน 23 คน</t>
  </si>
  <si>
    <t xml:space="preserve">        5. Upper - Intermediate         จำนวน 17 คน</t>
  </si>
  <si>
    <t xml:space="preserve">1. กลุ่ม Elementary 2  พบว่า จำนวนผู้เข้ารับการอบรมจำแนกตามเพศ เป็นเพศหญิง คิดเป็นร้อยละ 15.22 </t>
  </si>
  <si>
    <t>เพศชาย คิดเป็นร้อยละ 9.78  แสดงจำนวนผู้เข้ารับการอบรมจำแนกตามอายุ พบว่า ผู้เข้ารับการอบรมส่วนใหญ่</t>
  </si>
  <si>
    <t xml:space="preserve">มีอายุระหว่าง 20 - 30 ปี  คิดเป็นร้อยละ 17.39 รองลงมาคือ อายุระหว่าง 31 - 40  ปี คิดเป็นร้อยละ 5.43 </t>
  </si>
  <si>
    <t xml:space="preserve">แสดงจำนวนผู้เข้ารับการอบรมจำแนกตามระดับการศึกษา พบว่า  เป็นนิสิตปริญญาโท คิดเป็นร้อยละ 20.65  </t>
  </si>
  <si>
    <t xml:space="preserve">รองลงมาคือ นิสิตปริญญาเอก คิดเป็นร้อยละ 4.35 แสดงจำนวนผู้เข้ารับการอบรมจำแนกตามสังกัดคณะศึกษาศาสตร์ </t>
  </si>
  <si>
    <t xml:space="preserve">        คณะพยาบาลศาสตร์ และ คณะบริหารธุรกิจ เศรษฐศาสตร์และการสื่อสาร คิดเป็นร้อยละ 4.35 รองลงมาคือ </t>
  </si>
  <si>
    <t xml:space="preserve">        คณะเกษตรศาสตร์ ทรัพยากรธรรมชาติและสิ่งแวดล้อม คิดเป็นร้อยละ 3.26  แสดงจำนวนผู้เข้ารับการอบรมจำแนกตาม</t>
  </si>
  <si>
    <t xml:space="preserve">        สาขาวิชา พบว่า ส่วนใหญ่สาขาวิชาพยาบาลศาสตร์ คิดเป็นร้อยละ 3.26 รองลงมาคือ สาขาวิชาวิทยาศาสตร์สุขภาพศึกษา </t>
  </si>
  <si>
    <t xml:space="preserve">อายุระหว่าง 20 - 30 ปี  คิดเป็นร้อยละ 10.87 รองลงมาคือ อายุระหว่าง 41 - 50 ปี คิดเป็นร้อยละ 2.17 </t>
  </si>
  <si>
    <t xml:space="preserve">จำนวนผู้เข้ารับการอบรมจำแนกตามระดับการศึกษา พบว่า นิสิตปริญญาโท คิดเป็นร้อยละ 9.78 รองลงมาคือ </t>
  </si>
  <si>
    <t xml:space="preserve">นิสิตระดับปริญญาเอก คิดเป็นร้อยละ 4.35 จำนวนผู้เข้ารับการอบรมจำแนกตามคณะ/วิทยาลัย พบว่า </t>
  </si>
  <si>
    <t xml:space="preserve">เป็นนิสิตสังกัดคณะเภสัชศาสตร์ คิดเป็นร้อยละ 3.26 รองลงมาคือ คณะศึกษาศาสตร์ คณะบริหารธุรกิจ  </t>
  </si>
  <si>
    <t xml:space="preserve">เศรษฐศาสตร์และการสื่อสาร และคณะวิศวกรรมศาสตร์ คิดเป็นร้อยละ 2.17 กลุ่ม Pre-Intermediate  </t>
  </si>
  <si>
    <t xml:space="preserve">เศรษฐศาสตร์และการสื่อสาร และคณะวิศวกรรมศาสตร์ คิดเป็นร้อยละ 2.17 แสดงจำนวนผู้เข้ารับการอบรมจำแนก </t>
  </si>
  <si>
    <t xml:space="preserve">        ตามสาขาวิชา พบว่า ส่วนใหญ่สาขาวิชาเภสัชศาสตร์ คิดเป็นร้อยละ 3.26 รองลงมาคือ สาขาวิชาการสื่อสาร  </t>
  </si>
  <si>
    <t xml:space="preserve">              3. กลุ่ม Pre-Intermediate พบว่า จำนวนผู้เข้ารับการอบรมจำแนกตามเพศ เป็นเพศหญิง </t>
  </si>
  <si>
    <t>คิดเป็นร้อยละ 10.87 เพศชาย คิดเป็นร้อยละ 6.52 แสดงจำนวนผู้เข้ารับการอบรมจำแนกตามอายุ พบว่า</t>
  </si>
  <si>
    <t xml:space="preserve">ผู้เข้ารับการอบรมส่วนใหญ่มีอายุระหว่าง 20 - 30 ปี คิดเป็นร้อยละ 10.87 รองลงมาคือ อายุระหว่าง 31 - 40 ปี </t>
  </si>
  <si>
    <t xml:space="preserve">คิดเป็นร้อยละ 5.43 จำนวนผู้เข้ารับการอบรมจำแนกตามระดับการศึกษา พบว่า นิสิตปริญญาโท คิดเป็นร้อยละ 15.22 </t>
  </si>
  <si>
    <t xml:space="preserve">รองลงมาคือ นิสิตปริญญาเอก คิดเป็นร้อยละ 2.17 จำนวนผู้เข้ารับการอบรมจำแนกตามคณะ/วิทยาลัย </t>
  </si>
  <si>
    <t>คิดเป็นร้อยละ 2.17 กลุ่ม Starter 2 เป็นนิสิตปริญญาโท คิดเป็นร้อยละ 20.65 นิสิตปริญญาเอก คิดเป็นร้อยละ 4.35</t>
  </si>
  <si>
    <t xml:space="preserve">         </t>
  </si>
  <si>
    <t xml:space="preserve">         พบว่า เป็นนิสิตสังกัดคณะศึกษาศาสตร์ คิดเป็นร้อยละ 6.52 รองลงมาคือ คณะบริหารธุรกิจ เศรษฐศาสตร์</t>
  </si>
  <si>
    <t xml:space="preserve">         และการสื่อสาร คิดเป็นร้อยละ 3.26 แสดงจำนวนผู้เข้ารับการอบรมจำแนกตามสาขาวิชา พบว่า ส่วนใหญ่สาขาวิชา </t>
  </si>
  <si>
    <t xml:space="preserve">         บริหารธุรกิจ คิดเป็นร้อยละ 2.17 รองลงมาคือ สาขาวิชาเทคโนโลยีและสื่อสารการศึกษา  สาขาวิชาสรีรวิทยา  </t>
  </si>
  <si>
    <t xml:space="preserve">         สาขาวิชาพยาบาลศาสตร์ สาขาวิชาสาธารณสุขศาสตร์ สาขาวิชาคณิตศาสตร์ สาขาวิชาการบริหารการศึกษา </t>
  </si>
  <si>
    <t xml:space="preserve">         สาขาวิชาวิทยาศาสตร์และเทคโนโลยีการอาหาร สาขาวิชาภาษาไทย สาขาวิชาทันตกรรมผู้สูงอายุ สาขาวิชาวิทยาการ </t>
  </si>
  <si>
    <t xml:space="preserve">         คอมพิวเตอร์ สาขาวิชาการสื่อสาร สาขาวิชาเทคโนโลยีเภสัชกรรม สาขาวิชาสาร์ตกริดเทคโนโลยี  </t>
  </si>
  <si>
    <t>สาขาวิชาฟิสิกส์การแพทย์ คิดเป็นร้อยละ 1.09</t>
  </si>
  <si>
    <t xml:space="preserve">              4. กลุ่ม Starter 2 พบว่า จำนวนผู้เข้ารับการอบรมจำแนกตามเพศชาย เพศหญิง คิดเป็นร้อยละ 14.13 </t>
  </si>
  <si>
    <t>เพศชาย คิดเป็นร้อยละ 10.87 แสดงจำนวนผู้เข้ารับการอบรมจำแนกตามอายุ พบว่า ผู้เข้ารับการอบรมส่วนใหญ่</t>
  </si>
  <si>
    <t xml:space="preserve">มีอายุระหว่าง 31 - 40 ปี คิดเป็นร้อยละ 10.87 รองลงมาคือ มีอายุระหว่าง 20 - 30 ปี คิดเป็นร้อยละ 9.78 </t>
  </si>
  <si>
    <t xml:space="preserve">จำนวนผู้เข้ารับการอบรมจำแนกตามระดับการศึกษา พบว่า เป็นนิสิตปริญญาโท คิดเป็นร้อยละ 20.65 นิสิตปริญญาเอก </t>
  </si>
  <si>
    <t xml:space="preserve">คิดเป็นร้อยละ 4.35 จำนวนผู้เข้ารับการอบรมจำแนกตามคณะ/วิทยาลัย พบว่า เป็นนิสิตสังกัดคณะสาธารณสุขศาสตร์   </t>
  </si>
  <si>
    <t xml:space="preserve">คิดเป็นร้อยละ 6.52 รองลงมาคือ คณะวิศวกรรมศาสตร์ คิดเป็นร้อยละ 5.43 แสดงจำนวนผู้เข้ารับการอบรมจำแนก </t>
  </si>
  <si>
    <t xml:space="preserve">         ตามสาขาวิชา พบว่า ส่วนใหญ่สาขาวิชาสาธารณสุขศาสตร์ คิดเป็นร้อยละ 6.52 รองลงมาคือ สาขาวิชาวิศวกรรม</t>
  </si>
  <si>
    <t xml:space="preserve">สิ่งแวดล้อม สาขาวิชาวิศวกรรมเครื่องกล คิดเป็นร้อยละ 2.17 </t>
  </si>
  <si>
    <t xml:space="preserve">คิดเป็นร้อยละ 11.96 เพศหญิง คิดเป็นร้อยละ 6.52 แสดงจำนวนผู้เข้ารับการอบรมจำแนกตามอายุ พบว่า </t>
  </si>
  <si>
    <t xml:space="preserve">ผู้เข้ารับการอบรมส่วนใหญ่มีอายุระหว่าง 31 - 40 ปี และอายุระหว่าง 41 - 50 ปี คิดเป็นร้อยละ 7.61 รองลงมาคือ </t>
  </si>
  <si>
    <t>อายุระหว่าง 20 - 30 ปี  คิดเป็นร้อยละ 2.17 จำนวนผู้เข้ารับการอบรมจำแนกตามระดับการศึกษา พบว่า</t>
  </si>
  <si>
    <t>เป็นนิสิตปริญญาเอก คิดเป็นร้อยละ 14.13 นิสิตปริญญาโท คิดเป็นร้อยละ 4.35 จำนวนผู้เข้ารับการอบรมจำแนก</t>
  </si>
  <si>
    <t>ตามคณะ/วิทยาลัย พบว่า เป็นนิสิตสังกัดคณะศึกษาศาสตร์ คิดเป็นร้อยละ 6.52 รองลงมาคือ คณะวิศวกรรมศาสตร์</t>
  </si>
  <si>
    <t>คิดเป็นร้อยละ 3.26 แสดงจำนวนผู้เข้ารับการอบรมจำแนกตามสาขาวิชา พบว่า ส่วนใหญ่สาขาวิชาสาขาวิชาหลักสูตร</t>
  </si>
  <si>
    <t xml:space="preserve">และการสอน สาขาวิชาศิลปะและการออกแบบ สาขาวิชาการบริหารการศึกษา และสาขาวิชาวิทยาศาสตร์การแพทย์ </t>
  </si>
  <si>
    <t xml:space="preserve">          คิดเป็นร้อยละ 2.17 รองลงมาคือ สาขาวิชาภาษาไทย สาขาวิชาวิศวกรรมคอมพิวเตอร์ สาขาวิชาวิทยาการคอมพิวเตอร์ </t>
  </si>
  <si>
    <t xml:space="preserve">          สาขาวิชาวิศวกรรมไฟฟ้า สาขาวิชาพยาบาลศาสตร์ สาชาวิชาวิศวกรรมสิ่งแวดล้อม สาขาวิชาเทคโนโลยีชีวภาพ </t>
  </si>
  <si>
    <t xml:space="preserve">          สาขาวิชาพัฒนศึกษา สาขาวิชารัฐศาสตร์ คิดเป็นร้อยละ 1.09</t>
  </si>
  <si>
    <t>กิจกรรมที่จัดในโครงการฯ ภาพรวม อยู่ในระดับปานกลาง  (ค่าเฉลี่ย 3.35) และหลังเข้ารับการอบรมค่าเฉลี่ยความรู้</t>
  </si>
  <si>
    <t>ความเข้าใจสูงขึ้นอยู่ในระดับมาก (ค่าเฉลี่ย 4.26)</t>
  </si>
  <si>
    <t xml:space="preserve">กิจกรรมที่จัดก่อนการอบรมอยู่ในระดับมาก (ค่าเฉลี่ย 3.54)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</si>
  <si>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4.38) </t>
  </si>
  <si>
    <t xml:space="preserve">กิจกรรมที่จัดก่อนการอบรมอยู่ในระดับปานกลาง (ค่าเฉลี่ย 3.44)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</si>
  <si>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4.25) </t>
  </si>
  <si>
    <t xml:space="preserve">อยู่ในระดับมาก (ค่าเฉลี่ย 4.30) </t>
  </si>
  <si>
    <t xml:space="preserve">เกี่ยวกับกิจกรรมที่จัดก่อนการอบรมอยู่ในระดับปานกลาง (ค่าเฉลี่ย 3.06) และหลังเข้ารับการอบรมค่าเฉลี่ยความรู้ </t>
  </si>
  <si>
    <t xml:space="preserve">ความเข้าใจสูงขึ้นอยู่ในระดับมาก (ค่าเฉลี่ย 3.94) </t>
  </si>
  <si>
    <t>จำนวนทั้งสิ้น 92 คน จำแนกเป็น</t>
  </si>
  <si>
    <t>และง่ายต่อการใช้งานอยู่ในระดับมากที่สุด (ค่าเฉลี่ยเท่ากับ 4.76) และข้อ 5)  เนื้อหาสาระในบทเรียนที่ท่านอบรม</t>
  </si>
  <si>
    <t>มีปัญหาด้านอินเตอร์เน็ตของผู้สอนบางครั้งทำให้การดูย้อนหลังบางทีเสียงหายไปด้วย</t>
  </si>
  <si>
    <t xml:space="preserve">        คิดเป็นร้อยละ 2.17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</si>
  <si>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11.96</t>
  </si>
  <si>
    <t xml:space="preserve">        เพศชาย คิดเป็นร้อยละ 2.17 แสดงจำนวนผู้เข้ารับการอบรมจำแนกตามอายุ พบว่า ผู้เข้ารับการอบรมส่วนใหญ่มีอายุ </t>
  </si>
  <si>
    <t>ที่จัดก่อนการอบรมอยู่ในระดับปานกลาง (ค่าเฉลี่ย 3.35) และหลังเข้ารับการอบรมค่าเฉลี่ยความรู้ ความเข้าใจสูงขึ้น</t>
  </si>
  <si>
    <t>อยู่ในระดับมากที่สุด (ค่าเฉลี่ยเท่ากับ 4.69) รองลงมาคือ ข้อ 2) การสมัครเข้ารับการอบบรมมีความสะดวกและง่ายต่อการ</t>
  </si>
  <si>
    <t>ใช้งานอยู่ในระดับมากที่สุด (ค่าเฉลี่ยเท่ากับ 4.63) และ ข้อ 4)โปรแกรมมีความเสถียร และมีเมนูที่ครบถ้วนตรงตามความต้องการ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</si>
</sst>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4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scheme val="minor"/>
    </font>
    <font>
      <b/>
      <sz val="16"/>
      <name val="TH SarabunPSK"/>
      <family val="2"/>
      <charset val="222"/>
    </font>
    <font>
      <sz val="10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 applyFont="1" applyAlignment="1"/>
    <xf numFmtId="2" fontId="1" fillId="2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2" fontId="1" fillId="4" borderId="1" xfId="0" applyNumberFormat="1" applyFont="1" applyFill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Alignment="1"/>
    <xf numFmtId="0" fontId="6" fillId="0" borderId="4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9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1" fillId="0" borderId="0" xfId="0" applyFont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2" fillId="0" borderId="2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6" fillId="0" borderId="0" xfId="0" applyFont="1" applyFill="1" applyAlignment="1"/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/>
    <xf numFmtId="0" fontId="4" fillId="0" borderId="0" xfId="0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7" fillId="6" borderId="4" xfId="0" applyFont="1" applyFill="1" applyBorder="1" applyAlignment="1"/>
    <xf numFmtId="0" fontId="4" fillId="6" borderId="11" xfId="0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5" borderId="0" xfId="0" applyFont="1" applyFill="1" applyAlignment="1"/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Alignment="1"/>
    <xf numFmtId="2" fontId="4" fillId="0" borderId="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Fill="1" applyBorder="1" applyAlignment="1"/>
    <xf numFmtId="0" fontId="26" fillId="0" borderId="0" xfId="0" applyFont="1" applyAlignment="1"/>
    <xf numFmtId="0" fontId="27" fillId="6" borderId="4" xfId="0" applyFont="1" applyFill="1" applyBorder="1" applyAlignment="1"/>
    <xf numFmtId="0" fontId="28" fillId="6" borderId="4" xfId="0" applyFont="1" applyFill="1" applyBorder="1" applyAlignment="1"/>
    <xf numFmtId="0" fontId="26" fillId="6" borderId="4" xfId="0" applyFont="1" applyFill="1" applyBorder="1" applyAlignment="1"/>
    <xf numFmtId="0" fontId="25" fillId="6" borderId="4" xfId="0" applyFont="1" applyFill="1" applyBorder="1" applyAlignment="1"/>
    <xf numFmtId="0" fontId="6" fillId="5" borderId="0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4" xfId="0" applyFont="1" applyBorder="1" applyAlignment="1"/>
    <xf numFmtId="0" fontId="29" fillId="0" borderId="0" xfId="0" applyFont="1"/>
    <xf numFmtId="0" fontId="0" fillId="0" borderId="0" xfId="0"/>
    <xf numFmtId="187" fontId="29" fillId="0" borderId="0" xfId="0" applyNumberFormat="1" applyFont="1"/>
    <xf numFmtId="0" fontId="25" fillId="0" borderId="0" xfId="0" applyFont="1"/>
    <xf numFmtId="0" fontId="2" fillId="6" borderId="4" xfId="0" applyFont="1" applyFill="1" applyBorder="1" applyAlignment="1"/>
    <xf numFmtId="0" fontId="30" fillId="6" borderId="4" xfId="0" applyFont="1" applyFill="1" applyBorder="1" applyAlignment="1"/>
    <xf numFmtId="0" fontId="4" fillId="0" borderId="3" xfId="0" applyFont="1" applyFill="1" applyBorder="1" applyAlignment="1"/>
    <xf numFmtId="0" fontId="2" fillId="0" borderId="7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31" fillId="0" borderId="0" xfId="0" applyFont="1"/>
    <xf numFmtId="187" fontId="31" fillId="0" borderId="0" xfId="0" applyNumberFormat="1" applyFont="1" applyAlignment="1"/>
    <xf numFmtId="0" fontId="31" fillId="0" borderId="0" xfId="0" applyFont="1" applyAlignment="1"/>
    <xf numFmtId="0" fontId="31" fillId="0" borderId="0" xfId="0" applyFont="1" applyAlignment="1">
      <alignment wrapText="1"/>
    </xf>
    <xf numFmtId="0" fontId="23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33" fillId="6" borderId="4" xfId="0" applyFont="1" applyFill="1" applyBorder="1"/>
    <xf numFmtId="0" fontId="33" fillId="6" borderId="4" xfId="0" applyFont="1" applyFill="1" applyBorder="1" applyAlignment="1"/>
    <xf numFmtId="0" fontId="7" fillId="6" borderId="4" xfId="0" applyFont="1" applyFill="1" applyBorder="1"/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/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6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6" xfId="0" applyFont="1" applyFill="1" applyBorder="1" applyAlignment="1"/>
    <xf numFmtId="2" fontId="13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7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359</xdr:row>
          <xdr:rowOff>219075</xdr:rowOff>
        </xdr:from>
        <xdr:to>
          <xdr:col>1</xdr:col>
          <xdr:colOff>257175</xdr:colOff>
          <xdr:row>360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538</xdr:row>
          <xdr:rowOff>161925</xdr:rowOff>
        </xdr:from>
        <xdr:to>
          <xdr:col>1</xdr:col>
          <xdr:colOff>257175</xdr:colOff>
          <xdr:row>539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359</xdr:row>
          <xdr:rowOff>219075</xdr:rowOff>
        </xdr:from>
        <xdr:to>
          <xdr:col>1</xdr:col>
          <xdr:colOff>257175</xdr:colOff>
          <xdr:row>360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538</xdr:row>
          <xdr:rowOff>161925</xdr:rowOff>
        </xdr:from>
        <xdr:to>
          <xdr:col>1</xdr:col>
          <xdr:colOff>257175</xdr:colOff>
          <xdr:row>539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476</xdr:row>
          <xdr:rowOff>219075</xdr:rowOff>
        </xdr:from>
        <xdr:to>
          <xdr:col>1</xdr:col>
          <xdr:colOff>257175</xdr:colOff>
          <xdr:row>477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476</xdr:row>
          <xdr:rowOff>219075</xdr:rowOff>
        </xdr:from>
        <xdr:to>
          <xdr:col>1</xdr:col>
          <xdr:colOff>257175</xdr:colOff>
          <xdr:row>477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414</xdr:row>
          <xdr:rowOff>219075</xdr:rowOff>
        </xdr:from>
        <xdr:to>
          <xdr:col>1</xdr:col>
          <xdr:colOff>257175</xdr:colOff>
          <xdr:row>415</xdr:row>
          <xdr:rowOff>85725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414</xdr:row>
          <xdr:rowOff>219075</xdr:rowOff>
        </xdr:from>
        <xdr:to>
          <xdr:col>1</xdr:col>
          <xdr:colOff>257175</xdr:colOff>
          <xdr:row>415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576</xdr:row>
          <xdr:rowOff>161925</xdr:rowOff>
        </xdr:from>
        <xdr:to>
          <xdr:col>1</xdr:col>
          <xdr:colOff>257175</xdr:colOff>
          <xdr:row>577</xdr:row>
          <xdr:rowOff>28575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576</xdr:row>
          <xdr:rowOff>161925</xdr:rowOff>
        </xdr:from>
        <xdr:to>
          <xdr:col>1</xdr:col>
          <xdr:colOff>257175</xdr:colOff>
          <xdr:row>577</xdr:row>
          <xdr:rowOff>28575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kokulop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ekokulope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"/>
  <sheetViews>
    <sheetView zoomScale="93" zoomScaleNormal="93" workbookViewId="0">
      <pane ySplit="1" topLeftCell="A77" activePane="bottomLeft" state="frozen"/>
      <selection pane="bottomLeft" activeCell="F95" sqref="F95"/>
    </sheetView>
  </sheetViews>
  <sheetFormatPr defaultColWidth="12.5703125" defaultRowHeight="15.75" customHeight="1" x14ac:dyDescent="0.2"/>
  <cols>
    <col min="1" max="27" width="18.85546875" customWidth="1"/>
  </cols>
  <sheetData>
    <row r="1" spans="1:21" ht="12.75" x14ac:dyDescent="0.2">
      <c r="A1" s="186" t="s">
        <v>0</v>
      </c>
      <c r="B1" s="186" t="s">
        <v>94</v>
      </c>
      <c r="C1" s="186" t="s">
        <v>1</v>
      </c>
      <c r="D1" s="186" t="s">
        <v>2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  <c r="R1" s="186" t="s">
        <v>16</v>
      </c>
      <c r="S1" s="186" t="s">
        <v>17</v>
      </c>
      <c r="T1" s="186" t="s">
        <v>18</v>
      </c>
      <c r="U1" s="186" t="s">
        <v>19</v>
      </c>
    </row>
    <row r="2" spans="1:21" ht="12.75" x14ac:dyDescent="0.2">
      <c r="A2" s="187">
        <v>45171.41580396991</v>
      </c>
      <c r="B2" s="188" t="s">
        <v>233</v>
      </c>
      <c r="C2" s="188" t="s">
        <v>20</v>
      </c>
      <c r="D2" s="188" t="s">
        <v>26</v>
      </c>
      <c r="E2" s="188" t="s">
        <v>27</v>
      </c>
      <c r="F2" s="188" t="s">
        <v>109</v>
      </c>
      <c r="G2" s="188" t="s">
        <v>160</v>
      </c>
      <c r="H2" s="188" t="s">
        <v>29</v>
      </c>
      <c r="I2" s="188" t="s">
        <v>234</v>
      </c>
      <c r="J2" s="188" t="s">
        <v>234</v>
      </c>
      <c r="K2" s="188" t="s">
        <v>234</v>
      </c>
      <c r="L2" s="188" t="s">
        <v>234</v>
      </c>
      <c r="M2" s="188" t="s">
        <v>234</v>
      </c>
      <c r="N2" s="188" t="s">
        <v>234</v>
      </c>
      <c r="O2" s="188" t="s">
        <v>234</v>
      </c>
      <c r="P2" s="188" t="s">
        <v>234</v>
      </c>
      <c r="Q2" s="188" t="s">
        <v>234</v>
      </c>
      <c r="R2" s="188" t="s">
        <v>235</v>
      </c>
      <c r="S2" s="188" t="s">
        <v>234</v>
      </c>
      <c r="T2" s="188" t="s">
        <v>234</v>
      </c>
      <c r="U2" s="188" t="s">
        <v>30</v>
      </c>
    </row>
    <row r="3" spans="1:21" ht="12.75" x14ac:dyDescent="0.2">
      <c r="A3" s="187">
        <v>45171.416378692127</v>
      </c>
      <c r="B3" s="188" t="s">
        <v>236</v>
      </c>
      <c r="C3" s="188" t="s">
        <v>20</v>
      </c>
      <c r="D3" s="188" t="s">
        <v>24</v>
      </c>
      <c r="E3" s="188" t="s">
        <v>27</v>
      </c>
      <c r="F3" s="188" t="s">
        <v>113</v>
      </c>
      <c r="G3" s="188" t="s">
        <v>166</v>
      </c>
      <c r="H3" s="188" t="s">
        <v>28</v>
      </c>
      <c r="I3" s="188" t="s">
        <v>234</v>
      </c>
      <c r="J3" s="188" t="s">
        <v>235</v>
      </c>
      <c r="K3" s="188" t="s">
        <v>234</v>
      </c>
      <c r="L3" s="188" t="s">
        <v>234</v>
      </c>
      <c r="M3" s="188" t="s">
        <v>110</v>
      </c>
      <c r="N3" s="188" t="s">
        <v>110</v>
      </c>
      <c r="O3" s="188" t="s">
        <v>110</v>
      </c>
      <c r="P3" s="188" t="s">
        <v>110</v>
      </c>
      <c r="Q3" s="188" t="s">
        <v>110</v>
      </c>
      <c r="R3" s="188" t="s">
        <v>235</v>
      </c>
      <c r="S3" s="188" t="s">
        <v>234</v>
      </c>
      <c r="T3" s="188" t="s">
        <v>110</v>
      </c>
      <c r="U3" s="188" t="s">
        <v>237</v>
      </c>
    </row>
    <row r="4" spans="1:21" ht="12.75" x14ac:dyDescent="0.2">
      <c r="A4" s="187">
        <v>45171.418825277782</v>
      </c>
      <c r="B4" s="188" t="s">
        <v>191</v>
      </c>
      <c r="C4" s="188" t="s">
        <v>25</v>
      </c>
      <c r="D4" s="188" t="s">
        <v>24</v>
      </c>
      <c r="E4" s="188" t="s">
        <v>22</v>
      </c>
      <c r="F4" s="188" t="s">
        <v>109</v>
      </c>
      <c r="G4" s="188" t="s">
        <v>96</v>
      </c>
      <c r="H4" s="188" t="s">
        <v>140</v>
      </c>
      <c r="I4" s="188" t="s">
        <v>110</v>
      </c>
      <c r="J4" s="188" t="s">
        <v>110</v>
      </c>
      <c r="K4" s="188" t="s">
        <v>110</v>
      </c>
      <c r="L4" s="188" t="s">
        <v>110</v>
      </c>
      <c r="M4" s="188" t="s">
        <v>110</v>
      </c>
      <c r="N4" s="188" t="s">
        <v>110</v>
      </c>
      <c r="O4" s="188" t="s">
        <v>110</v>
      </c>
      <c r="P4" s="188" t="s">
        <v>110</v>
      </c>
      <c r="Q4" s="188" t="s">
        <v>110</v>
      </c>
      <c r="R4" s="188" t="s">
        <v>238</v>
      </c>
      <c r="S4" s="188" t="s">
        <v>234</v>
      </c>
      <c r="T4" s="188" t="s">
        <v>234</v>
      </c>
    </row>
    <row r="5" spans="1:21" ht="12.75" x14ac:dyDescent="0.2">
      <c r="A5" s="187">
        <v>45171.419419687503</v>
      </c>
      <c r="B5" s="188" t="s">
        <v>193</v>
      </c>
      <c r="C5" s="188" t="s">
        <v>20</v>
      </c>
      <c r="D5" s="188" t="s">
        <v>26</v>
      </c>
      <c r="E5" s="188" t="s">
        <v>27</v>
      </c>
      <c r="F5" s="188" t="s">
        <v>109</v>
      </c>
      <c r="G5" s="188" t="s">
        <v>239</v>
      </c>
      <c r="H5" s="188" t="s">
        <v>140</v>
      </c>
      <c r="I5" s="188" t="s">
        <v>110</v>
      </c>
      <c r="J5" s="188" t="s">
        <v>110</v>
      </c>
      <c r="K5" s="188" t="s">
        <v>110</v>
      </c>
      <c r="L5" s="188" t="s">
        <v>110</v>
      </c>
      <c r="M5" s="188" t="s">
        <v>110</v>
      </c>
      <c r="N5" s="188" t="s">
        <v>110</v>
      </c>
      <c r="O5" s="188" t="s">
        <v>110</v>
      </c>
      <c r="P5" s="188" t="s">
        <v>110</v>
      </c>
      <c r="Q5" s="188" t="s">
        <v>110</v>
      </c>
      <c r="R5" s="188" t="s">
        <v>110</v>
      </c>
      <c r="S5" s="188" t="s">
        <v>110</v>
      </c>
      <c r="T5" s="188" t="s">
        <v>110</v>
      </c>
      <c r="U5" s="188" t="s">
        <v>240</v>
      </c>
    </row>
    <row r="6" spans="1:21" ht="12.75" x14ac:dyDescent="0.2">
      <c r="A6" s="187">
        <v>45171.419541886571</v>
      </c>
      <c r="B6" s="188" t="s">
        <v>241</v>
      </c>
      <c r="C6" s="188" t="s">
        <v>20</v>
      </c>
      <c r="D6" s="188" t="s">
        <v>24</v>
      </c>
      <c r="E6" s="188" t="s">
        <v>22</v>
      </c>
      <c r="F6" s="188" t="s">
        <v>121</v>
      </c>
      <c r="G6" s="188" t="s">
        <v>142</v>
      </c>
      <c r="H6" s="188" t="s">
        <v>28</v>
      </c>
      <c r="I6" s="188" t="s">
        <v>110</v>
      </c>
      <c r="J6" s="188" t="s">
        <v>110</v>
      </c>
      <c r="K6" s="188" t="s">
        <v>110</v>
      </c>
      <c r="L6" s="188" t="s">
        <v>234</v>
      </c>
      <c r="M6" s="188" t="s">
        <v>110</v>
      </c>
      <c r="N6" s="188" t="s">
        <v>110</v>
      </c>
      <c r="O6" s="188" t="s">
        <v>110</v>
      </c>
      <c r="P6" s="188" t="s">
        <v>110</v>
      </c>
      <c r="Q6" s="188" t="s">
        <v>110</v>
      </c>
      <c r="R6" s="188" t="s">
        <v>234</v>
      </c>
      <c r="S6" s="188" t="s">
        <v>110</v>
      </c>
      <c r="T6" s="188" t="s">
        <v>110</v>
      </c>
      <c r="U6" s="188" t="s">
        <v>242</v>
      </c>
    </row>
    <row r="7" spans="1:21" ht="12.75" x14ac:dyDescent="0.2">
      <c r="A7" s="187">
        <v>45171.419723738421</v>
      </c>
      <c r="B7" s="188" t="s">
        <v>243</v>
      </c>
      <c r="C7" s="188" t="s">
        <v>25</v>
      </c>
      <c r="D7" s="188" t="s">
        <v>24</v>
      </c>
      <c r="E7" s="188" t="s">
        <v>27</v>
      </c>
      <c r="F7" s="188" t="s">
        <v>112</v>
      </c>
      <c r="G7" s="188" t="s">
        <v>244</v>
      </c>
      <c r="H7" s="188" t="s">
        <v>28</v>
      </c>
      <c r="I7" s="188" t="s">
        <v>110</v>
      </c>
      <c r="J7" s="188" t="s">
        <v>110</v>
      </c>
      <c r="K7" s="188" t="s">
        <v>110</v>
      </c>
      <c r="L7" s="188" t="s">
        <v>110</v>
      </c>
      <c r="M7" s="188" t="s">
        <v>110</v>
      </c>
      <c r="N7" s="188" t="s">
        <v>110</v>
      </c>
      <c r="O7" s="188" t="s">
        <v>110</v>
      </c>
      <c r="P7" s="188" t="s">
        <v>110</v>
      </c>
      <c r="Q7" s="188" t="s">
        <v>110</v>
      </c>
      <c r="R7" s="188" t="s">
        <v>110</v>
      </c>
      <c r="S7" s="188" t="s">
        <v>110</v>
      </c>
      <c r="T7" s="188" t="s">
        <v>110</v>
      </c>
    </row>
    <row r="8" spans="1:21" ht="12.75" x14ac:dyDescent="0.2">
      <c r="A8" s="187">
        <v>45171.41983431713</v>
      </c>
      <c r="B8" s="188" t="s">
        <v>245</v>
      </c>
      <c r="C8" s="188" t="s">
        <v>20</v>
      </c>
      <c r="D8" s="188" t="s">
        <v>26</v>
      </c>
      <c r="E8" s="188" t="s">
        <v>27</v>
      </c>
      <c r="F8" s="188" t="s">
        <v>112</v>
      </c>
      <c r="G8" s="188" t="s">
        <v>246</v>
      </c>
      <c r="H8" s="188" t="s">
        <v>28</v>
      </c>
      <c r="I8" s="188" t="s">
        <v>234</v>
      </c>
      <c r="J8" s="188" t="s">
        <v>235</v>
      </c>
      <c r="K8" s="188" t="s">
        <v>234</v>
      </c>
      <c r="L8" s="188" t="s">
        <v>234</v>
      </c>
      <c r="M8" s="188" t="s">
        <v>235</v>
      </c>
      <c r="N8" s="188" t="s">
        <v>234</v>
      </c>
      <c r="O8" s="188" t="s">
        <v>235</v>
      </c>
      <c r="P8" s="188" t="s">
        <v>234</v>
      </c>
      <c r="Q8" s="188" t="s">
        <v>234</v>
      </c>
      <c r="R8" s="188" t="s">
        <v>110</v>
      </c>
      <c r="S8" s="188" t="s">
        <v>110</v>
      </c>
      <c r="T8" s="188" t="s">
        <v>110</v>
      </c>
    </row>
    <row r="9" spans="1:21" ht="12.75" x14ac:dyDescent="0.2">
      <c r="A9" s="187">
        <v>45171.42047931713</v>
      </c>
      <c r="B9" s="188" t="s">
        <v>247</v>
      </c>
      <c r="C9" s="188" t="s">
        <v>25</v>
      </c>
      <c r="D9" s="188" t="s">
        <v>24</v>
      </c>
      <c r="E9" s="188" t="s">
        <v>27</v>
      </c>
      <c r="F9" s="188" t="s">
        <v>113</v>
      </c>
      <c r="G9" s="188" t="s">
        <v>166</v>
      </c>
      <c r="H9" s="188" t="s">
        <v>28</v>
      </c>
      <c r="I9" s="188" t="s">
        <v>110</v>
      </c>
      <c r="J9" s="188" t="s">
        <v>110</v>
      </c>
      <c r="K9" s="188" t="s">
        <v>110</v>
      </c>
      <c r="L9" s="188" t="s">
        <v>110</v>
      </c>
      <c r="M9" s="188" t="s">
        <v>234</v>
      </c>
      <c r="N9" s="188" t="s">
        <v>110</v>
      </c>
      <c r="O9" s="188" t="s">
        <v>110</v>
      </c>
      <c r="P9" s="188" t="s">
        <v>110</v>
      </c>
      <c r="Q9" s="188" t="s">
        <v>110</v>
      </c>
      <c r="R9" s="188" t="s">
        <v>235</v>
      </c>
      <c r="S9" s="188" t="s">
        <v>234</v>
      </c>
      <c r="T9" s="188" t="s">
        <v>110</v>
      </c>
    </row>
    <row r="10" spans="1:21" ht="12.75" x14ac:dyDescent="0.2">
      <c r="A10" s="187">
        <v>45171.420934467591</v>
      </c>
      <c r="B10" s="188" t="s">
        <v>248</v>
      </c>
      <c r="C10" s="188" t="s">
        <v>20</v>
      </c>
      <c r="D10" s="188" t="s">
        <v>24</v>
      </c>
      <c r="E10" s="188" t="s">
        <v>27</v>
      </c>
      <c r="F10" s="188" t="s">
        <v>116</v>
      </c>
      <c r="G10" s="188" t="s">
        <v>97</v>
      </c>
      <c r="H10" s="188" t="s">
        <v>28</v>
      </c>
      <c r="I10" s="188" t="s">
        <v>110</v>
      </c>
      <c r="J10" s="188" t="s">
        <v>110</v>
      </c>
      <c r="K10" s="188" t="s">
        <v>234</v>
      </c>
      <c r="L10" s="188" t="s">
        <v>235</v>
      </c>
      <c r="M10" s="188" t="s">
        <v>110</v>
      </c>
      <c r="N10" s="188" t="s">
        <v>110</v>
      </c>
      <c r="O10" s="188" t="s">
        <v>110</v>
      </c>
      <c r="P10" s="188" t="s">
        <v>110</v>
      </c>
      <c r="Q10" s="188" t="s">
        <v>110</v>
      </c>
      <c r="R10" s="188" t="s">
        <v>235</v>
      </c>
      <c r="S10" s="188" t="s">
        <v>234</v>
      </c>
      <c r="T10" s="188" t="s">
        <v>110</v>
      </c>
      <c r="U10" s="188" t="s">
        <v>249</v>
      </c>
    </row>
    <row r="11" spans="1:21" ht="12.75" x14ac:dyDescent="0.2">
      <c r="A11" s="187">
        <v>45171.421031608799</v>
      </c>
      <c r="B11" s="188" t="s">
        <v>250</v>
      </c>
      <c r="C11" s="188" t="s">
        <v>25</v>
      </c>
      <c r="D11" s="188" t="s">
        <v>26</v>
      </c>
      <c r="E11" s="188" t="s">
        <v>27</v>
      </c>
      <c r="F11" s="188" t="s">
        <v>116</v>
      </c>
      <c r="G11" s="188" t="s">
        <v>97</v>
      </c>
      <c r="H11" s="188" t="s">
        <v>28</v>
      </c>
      <c r="I11" s="188" t="s">
        <v>110</v>
      </c>
      <c r="J11" s="188" t="s">
        <v>234</v>
      </c>
      <c r="K11" s="188" t="s">
        <v>110</v>
      </c>
      <c r="L11" s="188" t="s">
        <v>110</v>
      </c>
      <c r="M11" s="188" t="s">
        <v>110</v>
      </c>
      <c r="N11" s="188" t="s">
        <v>234</v>
      </c>
      <c r="O11" s="188" t="s">
        <v>110</v>
      </c>
      <c r="P11" s="188" t="s">
        <v>110</v>
      </c>
      <c r="Q11" s="188" t="s">
        <v>110</v>
      </c>
      <c r="R11" s="188" t="s">
        <v>238</v>
      </c>
      <c r="S11" s="188" t="s">
        <v>235</v>
      </c>
      <c r="T11" s="188" t="s">
        <v>235</v>
      </c>
    </row>
    <row r="12" spans="1:21" ht="12.75" x14ac:dyDescent="0.2">
      <c r="A12" s="187">
        <v>45171.421148854162</v>
      </c>
      <c r="B12" s="188" t="s">
        <v>251</v>
      </c>
      <c r="C12" s="188" t="s">
        <v>20</v>
      </c>
      <c r="D12" s="188" t="s">
        <v>31</v>
      </c>
      <c r="E12" s="188" t="s">
        <v>22</v>
      </c>
      <c r="F12" s="188" t="s">
        <v>125</v>
      </c>
      <c r="G12" s="188" t="s">
        <v>252</v>
      </c>
      <c r="H12" s="188" t="s">
        <v>28</v>
      </c>
      <c r="I12" s="188" t="s">
        <v>110</v>
      </c>
      <c r="J12" s="188" t="s">
        <v>110</v>
      </c>
      <c r="K12" s="188" t="s">
        <v>110</v>
      </c>
      <c r="L12" s="188" t="s">
        <v>234</v>
      </c>
      <c r="M12" s="188" t="s">
        <v>110</v>
      </c>
      <c r="N12" s="188" t="s">
        <v>110</v>
      </c>
      <c r="O12" s="188" t="s">
        <v>110</v>
      </c>
      <c r="P12" s="188" t="s">
        <v>110</v>
      </c>
      <c r="Q12" s="188" t="s">
        <v>110</v>
      </c>
      <c r="R12" s="188" t="s">
        <v>253</v>
      </c>
      <c r="S12" s="188" t="s">
        <v>110</v>
      </c>
      <c r="T12" s="188" t="s">
        <v>110</v>
      </c>
      <c r="U12" s="188" t="s">
        <v>254</v>
      </c>
    </row>
    <row r="13" spans="1:21" ht="12.75" x14ac:dyDescent="0.2">
      <c r="A13" s="187">
        <v>45171.421281168979</v>
      </c>
      <c r="B13" s="188" t="s">
        <v>255</v>
      </c>
      <c r="C13" s="188" t="s">
        <v>20</v>
      </c>
      <c r="D13" s="188" t="s">
        <v>21</v>
      </c>
      <c r="E13" s="188" t="s">
        <v>27</v>
      </c>
      <c r="F13" s="188" t="s">
        <v>113</v>
      </c>
      <c r="G13" s="188" t="s">
        <v>166</v>
      </c>
      <c r="H13" s="188" t="s">
        <v>28</v>
      </c>
      <c r="I13" s="188" t="s">
        <v>110</v>
      </c>
      <c r="J13" s="188" t="s">
        <v>110</v>
      </c>
      <c r="K13" s="188" t="s">
        <v>110</v>
      </c>
      <c r="L13" s="188" t="s">
        <v>110</v>
      </c>
      <c r="M13" s="188" t="s">
        <v>110</v>
      </c>
      <c r="N13" s="188" t="s">
        <v>110</v>
      </c>
      <c r="O13" s="188" t="s">
        <v>110</v>
      </c>
      <c r="P13" s="188" t="s">
        <v>110</v>
      </c>
      <c r="Q13" s="188" t="s">
        <v>110</v>
      </c>
      <c r="R13" s="188" t="s">
        <v>235</v>
      </c>
      <c r="S13" s="188" t="s">
        <v>234</v>
      </c>
      <c r="T13" s="188" t="s">
        <v>234</v>
      </c>
    </row>
    <row r="14" spans="1:21" ht="12.75" x14ac:dyDescent="0.2">
      <c r="A14" s="187">
        <v>45171.422837951388</v>
      </c>
      <c r="B14" s="188" t="s">
        <v>256</v>
      </c>
      <c r="C14" s="188" t="s">
        <v>25</v>
      </c>
      <c r="D14" s="188" t="s">
        <v>24</v>
      </c>
      <c r="E14" s="188" t="s">
        <v>27</v>
      </c>
      <c r="F14" s="188" t="s">
        <v>116</v>
      </c>
      <c r="G14" s="188" t="s">
        <v>97</v>
      </c>
      <c r="H14" s="188" t="s">
        <v>28</v>
      </c>
      <c r="I14" s="188" t="s">
        <v>234</v>
      </c>
      <c r="J14" s="188" t="s">
        <v>234</v>
      </c>
      <c r="K14" s="188" t="s">
        <v>234</v>
      </c>
      <c r="L14" s="188" t="s">
        <v>234</v>
      </c>
      <c r="M14" s="188" t="s">
        <v>234</v>
      </c>
      <c r="N14" s="188" t="s">
        <v>234</v>
      </c>
      <c r="O14" s="188" t="s">
        <v>234</v>
      </c>
      <c r="P14" s="188" t="s">
        <v>234</v>
      </c>
      <c r="Q14" s="188" t="s">
        <v>234</v>
      </c>
      <c r="R14" s="188" t="s">
        <v>235</v>
      </c>
      <c r="S14" s="188" t="s">
        <v>234</v>
      </c>
      <c r="T14" s="188" t="s">
        <v>234</v>
      </c>
    </row>
    <row r="15" spans="1:21" ht="12.75" x14ac:dyDescent="0.2">
      <c r="A15" s="187">
        <v>45171.423068703705</v>
      </c>
      <c r="B15" s="188" t="s">
        <v>257</v>
      </c>
      <c r="C15" s="188" t="s">
        <v>25</v>
      </c>
      <c r="D15" s="188" t="s">
        <v>26</v>
      </c>
      <c r="E15" s="188" t="s">
        <v>27</v>
      </c>
      <c r="F15" s="188" t="s">
        <v>112</v>
      </c>
      <c r="G15" s="188" t="s">
        <v>103</v>
      </c>
      <c r="H15" s="188" t="s">
        <v>23</v>
      </c>
      <c r="I15" s="188" t="s">
        <v>235</v>
      </c>
      <c r="J15" s="188" t="s">
        <v>235</v>
      </c>
      <c r="K15" s="188" t="s">
        <v>110</v>
      </c>
      <c r="L15" s="188" t="s">
        <v>110</v>
      </c>
      <c r="M15" s="188" t="s">
        <v>110</v>
      </c>
      <c r="N15" s="188" t="s">
        <v>110</v>
      </c>
      <c r="O15" s="188" t="s">
        <v>110</v>
      </c>
      <c r="P15" s="188" t="s">
        <v>110</v>
      </c>
      <c r="Q15" s="188" t="s">
        <v>110</v>
      </c>
      <c r="R15" s="188" t="s">
        <v>235</v>
      </c>
      <c r="S15" s="188" t="s">
        <v>110</v>
      </c>
      <c r="T15" s="188" t="s">
        <v>110</v>
      </c>
    </row>
    <row r="16" spans="1:21" ht="12.75" x14ac:dyDescent="0.2">
      <c r="A16" s="187">
        <v>45171.42413738426</v>
      </c>
      <c r="B16" s="188" t="s">
        <v>258</v>
      </c>
      <c r="C16" s="188" t="s">
        <v>20</v>
      </c>
      <c r="D16" s="188" t="s">
        <v>26</v>
      </c>
      <c r="E16" s="188" t="s">
        <v>27</v>
      </c>
      <c r="F16" s="188" t="s">
        <v>113</v>
      </c>
      <c r="G16" s="188" t="s">
        <v>114</v>
      </c>
      <c r="H16" s="188" t="s">
        <v>28</v>
      </c>
      <c r="I16" s="188" t="s">
        <v>235</v>
      </c>
      <c r="J16" s="188" t="s">
        <v>235</v>
      </c>
      <c r="K16" s="188" t="s">
        <v>235</v>
      </c>
      <c r="L16" s="188" t="s">
        <v>253</v>
      </c>
      <c r="M16" s="188" t="s">
        <v>234</v>
      </c>
      <c r="N16" s="188" t="s">
        <v>235</v>
      </c>
      <c r="O16" s="188" t="s">
        <v>234</v>
      </c>
      <c r="P16" s="188" t="s">
        <v>234</v>
      </c>
      <c r="Q16" s="188" t="s">
        <v>234</v>
      </c>
      <c r="R16" s="188" t="s">
        <v>253</v>
      </c>
      <c r="S16" s="188" t="s">
        <v>235</v>
      </c>
      <c r="T16" s="188" t="s">
        <v>234</v>
      </c>
    </row>
    <row r="17" spans="1:21" ht="12.75" x14ac:dyDescent="0.2">
      <c r="A17" s="187">
        <v>45171.424223611109</v>
      </c>
      <c r="B17" s="188" t="s">
        <v>259</v>
      </c>
      <c r="C17" s="188" t="s">
        <v>25</v>
      </c>
      <c r="D17" s="188" t="s">
        <v>24</v>
      </c>
      <c r="E17" s="188" t="s">
        <v>27</v>
      </c>
      <c r="F17" s="188" t="s">
        <v>112</v>
      </c>
      <c r="G17" s="188" t="s">
        <v>260</v>
      </c>
      <c r="H17" s="188" t="s">
        <v>23</v>
      </c>
      <c r="I17" s="188" t="s">
        <v>110</v>
      </c>
      <c r="J17" s="188" t="s">
        <v>234</v>
      </c>
      <c r="K17" s="188" t="s">
        <v>234</v>
      </c>
      <c r="L17" s="188" t="s">
        <v>234</v>
      </c>
      <c r="M17" s="188" t="s">
        <v>234</v>
      </c>
      <c r="N17" s="188" t="s">
        <v>234</v>
      </c>
      <c r="O17" s="188" t="s">
        <v>110</v>
      </c>
      <c r="P17" s="188" t="s">
        <v>110</v>
      </c>
      <c r="Q17" s="188" t="s">
        <v>110</v>
      </c>
      <c r="R17" s="188" t="s">
        <v>235</v>
      </c>
      <c r="S17" s="188" t="s">
        <v>234</v>
      </c>
      <c r="T17" s="188" t="s">
        <v>234</v>
      </c>
    </row>
    <row r="18" spans="1:21" ht="12.75" x14ac:dyDescent="0.2">
      <c r="A18" s="187">
        <v>45171.424499629633</v>
      </c>
      <c r="B18" s="188" t="s">
        <v>261</v>
      </c>
      <c r="C18" s="188" t="s">
        <v>25</v>
      </c>
      <c r="D18" s="188" t="s">
        <v>26</v>
      </c>
      <c r="E18" s="188" t="s">
        <v>27</v>
      </c>
      <c r="F18" s="188" t="s">
        <v>111</v>
      </c>
      <c r="G18" s="188" t="s">
        <v>100</v>
      </c>
      <c r="H18" s="188" t="s">
        <v>23</v>
      </c>
      <c r="I18" s="188" t="s">
        <v>110</v>
      </c>
      <c r="J18" s="188" t="s">
        <v>110</v>
      </c>
      <c r="K18" s="188" t="s">
        <v>110</v>
      </c>
      <c r="L18" s="188" t="s">
        <v>110</v>
      </c>
      <c r="M18" s="188" t="s">
        <v>110</v>
      </c>
      <c r="N18" s="188" t="s">
        <v>110</v>
      </c>
      <c r="O18" s="188" t="s">
        <v>110</v>
      </c>
      <c r="P18" s="188" t="s">
        <v>110</v>
      </c>
      <c r="Q18" s="188" t="s">
        <v>110</v>
      </c>
      <c r="R18" s="188" t="s">
        <v>110</v>
      </c>
      <c r="S18" s="188" t="s">
        <v>110</v>
      </c>
      <c r="T18" s="188" t="s">
        <v>110</v>
      </c>
      <c r="U18" s="188" t="s">
        <v>190</v>
      </c>
    </row>
    <row r="19" spans="1:21" ht="12.75" x14ac:dyDescent="0.2">
      <c r="A19" s="187">
        <v>45171.425105462964</v>
      </c>
      <c r="B19" s="188" t="s">
        <v>262</v>
      </c>
      <c r="C19" s="188" t="s">
        <v>20</v>
      </c>
      <c r="D19" s="188" t="s">
        <v>24</v>
      </c>
      <c r="E19" s="188" t="s">
        <v>22</v>
      </c>
      <c r="F19" s="188" t="s">
        <v>121</v>
      </c>
      <c r="G19" s="188" t="s">
        <v>142</v>
      </c>
      <c r="H19" s="188" t="s">
        <v>140</v>
      </c>
      <c r="I19" s="188" t="s">
        <v>110</v>
      </c>
      <c r="J19" s="188" t="s">
        <v>110</v>
      </c>
      <c r="K19" s="188" t="s">
        <v>110</v>
      </c>
      <c r="L19" s="188" t="s">
        <v>110</v>
      </c>
      <c r="M19" s="188" t="s">
        <v>110</v>
      </c>
      <c r="N19" s="188" t="s">
        <v>110</v>
      </c>
      <c r="O19" s="188" t="s">
        <v>110</v>
      </c>
      <c r="P19" s="188" t="s">
        <v>110</v>
      </c>
      <c r="Q19" s="188" t="s">
        <v>110</v>
      </c>
      <c r="R19" s="188" t="s">
        <v>235</v>
      </c>
      <c r="S19" s="188" t="s">
        <v>234</v>
      </c>
      <c r="T19" s="188" t="s">
        <v>110</v>
      </c>
    </row>
    <row r="20" spans="1:21" ht="12.75" x14ac:dyDescent="0.2">
      <c r="A20" s="187">
        <v>45171.425587175923</v>
      </c>
      <c r="B20" s="188" t="s">
        <v>164</v>
      </c>
      <c r="C20" s="188" t="s">
        <v>25</v>
      </c>
      <c r="D20" s="188" t="s">
        <v>26</v>
      </c>
      <c r="E20" s="188" t="s">
        <v>27</v>
      </c>
      <c r="F20" s="188" t="s">
        <v>109</v>
      </c>
      <c r="G20" s="188" t="s">
        <v>160</v>
      </c>
      <c r="H20" s="188" t="s">
        <v>122</v>
      </c>
      <c r="I20" s="188" t="s">
        <v>110</v>
      </c>
      <c r="J20" s="188" t="s">
        <v>110</v>
      </c>
      <c r="K20" s="188" t="s">
        <v>110</v>
      </c>
      <c r="L20" s="188" t="s">
        <v>110</v>
      </c>
      <c r="M20" s="188" t="s">
        <v>110</v>
      </c>
      <c r="N20" s="188" t="s">
        <v>110</v>
      </c>
      <c r="O20" s="188" t="s">
        <v>110</v>
      </c>
      <c r="P20" s="188" t="s">
        <v>110</v>
      </c>
      <c r="Q20" s="188" t="s">
        <v>110</v>
      </c>
      <c r="R20" s="188" t="s">
        <v>253</v>
      </c>
      <c r="S20" s="188" t="s">
        <v>234</v>
      </c>
      <c r="T20" s="188" t="s">
        <v>234</v>
      </c>
    </row>
    <row r="21" spans="1:21" ht="12.75" x14ac:dyDescent="0.2">
      <c r="A21" s="187">
        <v>45171.426782060182</v>
      </c>
      <c r="B21" s="188" t="s">
        <v>263</v>
      </c>
      <c r="C21" s="188" t="s">
        <v>20</v>
      </c>
      <c r="D21" s="188" t="s">
        <v>24</v>
      </c>
      <c r="E21" s="188" t="s">
        <v>22</v>
      </c>
      <c r="F21" s="188" t="s">
        <v>113</v>
      </c>
      <c r="G21" s="188" t="s">
        <v>114</v>
      </c>
      <c r="H21" s="188" t="s">
        <v>28</v>
      </c>
      <c r="I21" s="188" t="s">
        <v>110</v>
      </c>
      <c r="J21" s="188" t="s">
        <v>110</v>
      </c>
      <c r="K21" s="188" t="s">
        <v>110</v>
      </c>
      <c r="L21" s="188" t="s">
        <v>110</v>
      </c>
      <c r="M21" s="188" t="s">
        <v>110</v>
      </c>
      <c r="N21" s="188" t="s">
        <v>110</v>
      </c>
      <c r="O21" s="188" t="s">
        <v>110</v>
      </c>
      <c r="P21" s="188" t="s">
        <v>110</v>
      </c>
      <c r="Q21" s="188" t="s">
        <v>110</v>
      </c>
      <c r="R21" s="188" t="s">
        <v>234</v>
      </c>
      <c r="S21" s="188" t="s">
        <v>110</v>
      </c>
      <c r="T21" s="188" t="s">
        <v>110</v>
      </c>
    </row>
    <row r="22" spans="1:21" ht="12.75" x14ac:dyDescent="0.2">
      <c r="A22" s="187">
        <v>45171.428511678241</v>
      </c>
      <c r="B22" s="188" t="s">
        <v>194</v>
      </c>
      <c r="C22" s="188" t="s">
        <v>20</v>
      </c>
      <c r="D22" s="188" t="s">
        <v>21</v>
      </c>
      <c r="E22" s="188" t="s">
        <v>22</v>
      </c>
      <c r="F22" s="188" t="s">
        <v>109</v>
      </c>
      <c r="G22" s="188" t="s">
        <v>96</v>
      </c>
      <c r="H22" s="188" t="s">
        <v>140</v>
      </c>
      <c r="I22" s="188" t="s">
        <v>110</v>
      </c>
      <c r="J22" s="188" t="s">
        <v>110</v>
      </c>
      <c r="K22" s="188" t="s">
        <v>234</v>
      </c>
      <c r="L22" s="188" t="s">
        <v>234</v>
      </c>
      <c r="M22" s="188" t="s">
        <v>110</v>
      </c>
      <c r="N22" s="188" t="s">
        <v>234</v>
      </c>
      <c r="O22" s="188" t="s">
        <v>110</v>
      </c>
      <c r="P22" s="188" t="s">
        <v>234</v>
      </c>
      <c r="Q22" s="188" t="s">
        <v>110</v>
      </c>
      <c r="R22" s="188" t="s">
        <v>234</v>
      </c>
      <c r="S22" s="188" t="s">
        <v>234</v>
      </c>
      <c r="T22" s="188" t="s">
        <v>234</v>
      </c>
      <c r="U22" s="188" t="s">
        <v>264</v>
      </c>
    </row>
    <row r="23" spans="1:21" ht="12.75" x14ac:dyDescent="0.2">
      <c r="A23" s="187">
        <v>45171.429526192129</v>
      </c>
      <c r="B23" s="188" t="s">
        <v>163</v>
      </c>
      <c r="C23" s="188" t="s">
        <v>20</v>
      </c>
      <c r="D23" s="188" t="s">
        <v>24</v>
      </c>
      <c r="E23" s="188" t="s">
        <v>22</v>
      </c>
      <c r="F23" s="188" t="s">
        <v>109</v>
      </c>
      <c r="G23" s="188" t="s">
        <v>265</v>
      </c>
      <c r="H23" s="188" t="s">
        <v>29</v>
      </c>
      <c r="I23" s="188" t="s">
        <v>110</v>
      </c>
      <c r="J23" s="188" t="s">
        <v>110</v>
      </c>
      <c r="K23" s="188" t="s">
        <v>110</v>
      </c>
      <c r="L23" s="188" t="s">
        <v>110</v>
      </c>
      <c r="M23" s="188" t="s">
        <v>110</v>
      </c>
      <c r="N23" s="188" t="s">
        <v>110</v>
      </c>
      <c r="O23" s="188" t="s">
        <v>110</v>
      </c>
      <c r="P23" s="188" t="s">
        <v>110</v>
      </c>
      <c r="Q23" s="188" t="s">
        <v>110</v>
      </c>
      <c r="R23" s="188" t="s">
        <v>110</v>
      </c>
      <c r="S23" s="188" t="s">
        <v>110</v>
      </c>
      <c r="T23" s="188" t="s">
        <v>110</v>
      </c>
    </row>
    <row r="24" spans="1:21" ht="12.75" x14ac:dyDescent="0.2">
      <c r="A24" s="187">
        <v>45171.430068275462</v>
      </c>
      <c r="B24" s="188" t="s">
        <v>266</v>
      </c>
      <c r="C24" s="188" t="s">
        <v>20</v>
      </c>
      <c r="D24" s="188" t="s">
        <v>26</v>
      </c>
      <c r="E24" s="188" t="s">
        <v>27</v>
      </c>
      <c r="F24" s="188" t="s">
        <v>112</v>
      </c>
      <c r="G24" s="188" t="s">
        <v>177</v>
      </c>
      <c r="H24" s="188" t="s">
        <v>23</v>
      </c>
      <c r="I24" s="188" t="s">
        <v>234</v>
      </c>
      <c r="J24" s="188" t="s">
        <v>234</v>
      </c>
      <c r="K24" s="188" t="s">
        <v>234</v>
      </c>
      <c r="L24" s="188" t="s">
        <v>234</v>
      </c>
      <c r="M24" s="188" t="s">
        <v>110</v>
      </c>
      <c r="N24" s="188" t="s">
        <v>234</v>
      </c>
      <c r="O24" s="188" t="s">
        <v>234</v>
      </c>
      <c r="P24" s="188" t="s">
        <v>110</v>
      </c>
      <c r="Q24" s="188" t="s">
        <v>110</v>
      </c>
      <c r="R24" s="188" t="s">
        <v>235</v>
      </c>
      <c r="S24" s="188" t="s">
        <v>234</v>
      </c>
      <c r="T24" s="188" t="s">
        <v>110</v>
      </c>
      <c r="U24" s="188" t="s">
        <v>30</v>
      </c>
    </row>
    <row r="25" spans="1:21" ht="12.75" x14ac:dyDescent="0.2">
      <c r="A25" s="187">
        <v>45171.430609618052</v>
      </c>
      <c r="B25" s="188" t="s">
        <v>267</v>
      </c>
      <c r="C25" s="188" t="s">
        <v>25</v>
      </c>
      <c r="D25" s="188" t="s">
        <v>26</v>
      </c>
      <c r="E25" s="188" t="s">
        <v>27</v>
      </c>
      <c r="F25" s="188" t="s">
        <v>112</v>
      </c>
      <c r="G25" s="188" t="s">
        <v>177</v>
      </c>
      <c r="H25" s="188" t="s">
        <v>122</v>
      </c>
      <c r="I25" s="188" t="s">
        <v>110</v>
      </c>
      <c r="J25" s="188" t="s">
        <v>110</v>
      </c>
      <c r="K25" s="188" t="s">
        <v>110</v>
      </c>
      <c r="L25" s="188" t="s">
        <v>110</v>
      </c>
      <c r="M25" s="188" t="s">
        <v>110</v>
      </c>
      <c r="N25" s="188" t="s">
        <v>234</v>
      </c>
      <c r="O25" s="188" t="s">
        <v>110</v>
      </c>
      <c r="P25" s="188" t="s">
        <v>110</v>
      </c>
      <c r="Q25" s="188" t="s">
        <v>110</v>
      </c>
      <c r="R25" s="188" t="s">
        <v>235</v>
      </c>
      <c r="S25" s="188" t="s">
        <v>234</v>
      </c>
      <c r="T25" s="188" t="s">
        <v>110</v>
      </c>
    </row>
    <row r="26" spans="1:21" ht="12.75" x14ac:dyDescent="0.2">
      <c r="A26" s="187">
        <v>45171.430620381943</v>
      </c>
      <c r="B26" s="188" t="s">
        <v>268</v>
      </c>
      <c r="C26" s="188" t="s">
        <v>25</v>
      </c>
      <c r="D26" s="188" t="s">
        <v>26</v>
      </c>
      <c r="E26" s="188" t="s">
        <v>27</v>
      </c>
      <c r="F26" s="188" t="s">
        <v>116</v>
      </c>
      <c r="G26" s="188" t="s">
        <v>269</v>
      </c>
      <c r="H26" s="188" t="s">
        <v>28</v>
      </c>
      <c r="I26" s="188" t="s">
        <v>110</v>
      </c>
      <c r="J26" s="188" t="s">
        <v>110</v>
      </c>
      <c r="K26" s="188" t="s">
        <v>110</v>
      </c>
      <c r="L26" s="188" t="s">
        <v>110</v>
      </c>
      <c r="M26" s="188" t="s">
        <v>110</v>
      </c>
      <c r="N26" s="188" t="s">
        <v>110</v>
      </c>
      <c r="O26" s="188" t="s">
        <v>110</v>
      </c>
      <c r="P26" s="188" t="s">
        <v>110</v>
      </c>
      <c r="Q26" s="188" t="s">
        <v>110</v>
      </c>
      <c r="R26" s="188" t="s">
        <v>253</v>
      </c>
      <c r="S26" s="188" t="s">
        <v>234</v>
      </c>
      <c r="T26" s="188" t="s">
        <v>234</v>
      </c>
    </row>
    <row r="27" spans="1:21" ht="12.75" x14ac:dyDescent="0.2">
      <c r="A27" s="187">
        <v>45171.430728032406</v>
      </c>
      <c r="B27" s="188" t="s">
        <v>270</v>
      </c>
      <c r="C27" s="188" t="s">
        <v>25</v>
      </c>
      <c r="D27" s="188" t="s">
        <v>26</v>
      </c>
      <c r="E27" s="188" t="s">
        <v>27</v>
      </c>
      <c r="F27" s="188" t="s">
        <v>115</v>
      </c>
      <c r="G27" s="188" t="s">
        <v>185</v>
      </c>
      <c r="H27" s="188" t="s">
        <v>28</v>
      </c>
      <c r="I27" s="188" t="s">
        <v>110</v>
      </c>
      <c r="J27" s="188" t="s">
        <v>110</v>
      </c>
      <c r="K27" s="188" t="s">
        <v>234</v>
      </c>
      <c r="L27" s="188" t="s">
        <v>234</v>
      </c>
      <c r="M27" s="188" t="s">
        <v>110</v>
      </c>
      <c r="N27" s="188" t="s">
        <v>110</v>
      </c>
      <c r="O27" s="188" t="s">
        <v>110</v>
      </c>
      <c r="P27" s="188" t="s">
        <v>110</v>
      </c>
      <c r="Q27" s="188" t="s">
        <v>110</v>
      </c>
      <c r="R27" s="188" t="s">
        <v>235</v>
      </c>
      <c r="S27" s="188" t="s">
        <v>234</v>
      </c>
      <c r="T27" s="188" t="s">
        <v>110</v>
      </c>
      <c r="U27" s="188" t="s">
        <v>30</v>
      </c>
    </row>
    <row r="28" spans="1:21" ht="12.75" x14ac:dyDescent="0.2">
      <c r="A28" s="187">
        <v>45171.431156712963</v>
      </c>
      <c r="B28" s="188" t="s">
        <v>271</v>
      </c>
      <c r="C28" s="188" t="s">
        <v>25</v>
      </c>
      <c r="D28" s="188" t="s">
        <v>24</v>
      </c>
      <c r="E28" s="188" t="s">
        <v>27</v>
      </c>
      <c r="F28" s="188" t="s">
        <v>115</v>
      </c>
      <c r="G28" s="188" t="s">
        <v>120</v>
      </c>
      <c r="H28" s="188" t="s">
        <v>23</v>
      </c>
      <c r="I28" s="188" t="s">
        <v>110</v>
      </c>
      <c r="J28" s="188" t="s">
        <v>234</v>
      </c>
      <c r="K28" s="188" t="s">
        <v>110</v>
      </c>
      <c r="L28" s="188" t="s">
        <v>110</v>
      </c>
      <c r="M28" s="188" t="s">
        <v>234</v>
      </c>
      <c r="N28" s="188" t="s">
        <v>110</v>
      </c>
      <c r="O28" s="188" t="s">
        <v>110</v>
      </c>
      <c r="P28" s="188" t="s">
        <v>110</v>
      </c>
      <c r="Q28" s="188" t="s">
        <v>110</v>
      </c>
      <c r="R28" s="188" t="s">
        <v>253</v>
      </c>
      <c r="S28" s="188" t="s">
        <v>234</v>
      </c>
      <c r="T28" s="188" t="s">
        <v>234</v>
      </c>
    </row>
    <row r="29" spans="1:21" ht="12.75" x14ac:dyDescent="0.2">
      <c r="A29" s="187">
        <v>45171.431158101856</v>
      </c>
      <c r="B29" s="188" t="s">
        <v>272</v>
      </c>
      <c r="C29" s="188" t="s">
        <v>25</v>
      </c>
      <c r="D29" s="188" t="s">
        <v>26</v>
      </c>
      <c r="E29" s="188" t="s">
        <v>27</v>
      </c>
      <c r="F29" s="188" t="s">
        <v>273</v>
      </c>
      <c r="G29" s="188" t="s">
        <v>274</v>
      </c>
      <c r="H29" s="188" t="s">
        <v>122</v>
      </c>
      <c r="I29" s="188" t="s">
        <v>110</v>
      </c>
      <c r="J29" s="188" t="s">
        <v>110</v>
      </c>
      <c r="K29" s="188" t="s">
        <v>110</v>
      </c>
      <c r="L29" s="188" t="s">
        <v>110</v>
      </c>
      <c r="M29" s="188" t="s">
        <v>110</v>
      </c>
      <c r="N29" s="188" t="s">
        <v>110</v>
      </c>
      <c r="O29" s="188" t="s">
        <v>110</v>
      </c>
      <c r="P29" s="188" t="s">
        <v>110</v>
      </c>
      <c r="Q29" s="188" t="s">
        <v>110</v>
      </c>
      <c r="R29" s="188" t="s">
        <v>235</v>
      </c>
      <c r="S29" s="188" t="s">
        <v>110</v>
      </c>
      <c r="T29" s="188" t="s">
        <v>110</v>
      </c>
    </row>
    <row r="30" spans="1:21" ht="12.75" x14ac:dyDescent="0.2">
      <c r="A30" s="187">
        <v>45171.431221597217</v>
      </c>
      <c r="B30" s="188" t="s">
        <v>275</v>
      </c>
      <c r="C30" s="188" t="s">
        <v>25</v>
      </c>
      <c r="D30" s="188" t="s">
        <v>26</v>
      </c>
      <c r="E30" s="188" t="s">
        <v>27</v>
      </c>
      <c r="F30" s="188" t="s">
        <v>118</v>
      </c>
      <c r="G30" s="188" t="s">
        <v>276</v>
      </c>
      <c r="H30" s="188" t="s">
        <v>28</v>
      </c>
      <c r="I30" s="188" t="s">
        <v>110</v>
      </c>
      <c r="J30" s="188" t="s">
        <v>110</v>
      </c>
      <c r="K30" s="188" t="s">
        <v>110</v>
      </c>
      <c r="L30" s="188" t="s">
        <v>110</v>
      </c>
      <c r="M30" s="188" t="s">
        <v>110</v>
      </c>
      <c r="N30" s="188" t="s">
        <v>110</v>
      </c>
      <c r="O30" s="188" t="s">
        <v>110</v>
      </c>
      <c r="P30" s="188" t="s">
        <v>110</v>
      </c>
      <c r="Q30" s="188" t="s">
        <v>110</v>
      </c>
      <c r="R30" s="188" t="s">
        <v>110</v>
      </c>
      <c r="S30" s="188" t="s">
        <v>110</v>
      </c>
      <c r="T30" s="188" t="s">
        <v>110</v>
      </c>
      <c r="U30" s="188" t="s">
        <v>277</v>
      </c>
    </row>
    <row r="31" spans="1:21" ht="12.75" x14ac:dyDescent="0.2">
      <c r="A31" s="187">
        <v>45171.431247604167</v>
      </c>
      <c r="B31" s="188" t="s">
        <v>278</v>
      </c>
      <c r="C31" s="188" t="s">
        <v>20</v>
      </c>
      <c r="D31" s="188" t="s">
        <v>21</v>
      </c>
      <c r="E31" s="188" t="s">
        <v>22</v>
      </c>
      <c r="F31" s="188" t="s">
        <v>125</v>
      </c>
      <c r="G31" s="188" t="s">
        <v>279</v>
      </c>
      <c r="H31" s="188" t="s">
        <v>28</v>
      </c>
      <c r="I31" s="188" t="s">
        <v>235</v>
      </c>
      <c r="J31" s="188" t="s">
        <v>234</v>
      </c>
      <c r="K31" s="188" t="s">
        <v>234</v>
      </c>
      <c r="L31" s="188" t="s">
        <v>234</v>
      </c>
      <c r="M31" s="188" t="s">
        <v>234</v>
      </c>
      <c r="N31" s="188" t="s">
        <v>234</v>
      </c>
      <c r="O31" s="188" t="s">
        <v>234</v>
      </c>
      <c r="P31" s="188" t="s">
        <v>234</v>
      </c>
      <c r="Q31" s="188" t="s">
        <v>234</v>
      </c>
      <c r="R31" s="188" t="s">
        <v>235</v>
      </c>
      <c r="S31" s="188" t="s">
        <v>234</v>
      </c>
      <c r="T31" s="188" t="s">
        <v>234</v>
      </c>
      <c r="U31" s="188" t="s">
        <v>280</v>
      </c>
    </row>
    <row r="32" spans="1:21" ht="12.75" x14ac:dyDescent="0.2">
      <c r="A32" s="187">
        <v>45171.431624363424</v>
      </c>
      <c r="B32" s="188" t="s">
        <v>281</v>
      </c>
      <c r="C32" s="188" t="s">
        <v>25</v>
      </c>
      <c r="D32" s="188" t="s">
        <v>26</v>
      </c>
      <c r="E32" s="188" t="s">
        <v>27</v>
      </c>
      <c r="F32" s="188" t="s">
        <v>112</v>
      </c>
      <c r="G32" s="188" t="s">
        <v>177</v>
      </c>
      <c r="H32" s="188" t="s">
        <v>122</v>
      </c>
      <c r="I32" s="188" t="s">
        <v>110</v>
      </c>
      <c r="J32" s="188" t="s">
        <v>110</v>
      </c>
      <c r="K32" s="188" t="s">
        <v>234</v>
      </c>
      <c r="L32" s="188" t="s">
        <v>110</v>
      </c>
      <c r="N32" s="188" t="s">
        <v>110</v>
      </c>
      <c r="O32" s="188" t="s">
        <v>110</v>
      </c>
      <c r="P32" s="188" t="s">
        <v>234</v>
      </c>
      <c r="Q32" s="188" t="s">
        <v>234</v>
      </c>
      <c r="R32" s="188" t="s">
        <v>110</v>
      </c>
      <c r="S32" s="188" t="s">
        <v>234</v>
      </c>
      <c r="T32" s="188" t="s">
        <v>234</v>
      </c>
    </row>
    <row r="33" spans="1:21" ht="12.75" x14ac:dyDescent="0.2">
      <c r="A33" s="187">
        <v>45171.431773217591</v>
      </c>
      <c r="B33" s="188" t="s">
        <v>282</v>
      </c>
      <c r="C33" s="188" t="s">
        <v>20</v>
      </c>
      <c r="D33" s="188" t="s">
        <v>21</v>
      </c>
      <c r="E33" s="188" t="s">
        <v>27</v>
      </c>
      <c r="F33" s="188" t="s">
        <v>109</v>
      </c>
      <c r="G33" s="188" t="s">
        <v>102</v>
      </c>
      <c r="H33" s="188" t="s">
        <v>140</v>
      </c>
      <c r="I33" s="188" t="s">
        <v>234</v>
      </c>
      <c r="J33" s="188" t="s">
        <v>235</v>
      </c>
      <c r="K33" s="188" t="s">
        <v>235</v>
      </c>
      <c r="L33" s="188" t="s">
        <v>235</v>
      </c>
      <c r="M33" s="188" t="s">
        <v>235</v>
      </c>
      <c r="N33" s="188" t="s">
        <v>235</v>
      </c>
      <c r="O33" s="188" t="s">
        <v>235</v>
      </c>
      <c r="P33" s="188" t="s">
        <v>235</v>
      </c>
      <c r="Q33" s="188" t="s">
        <v>234</v>
      </c>
      <c r="R33" s="188" t="s">
        <v>253</v>
      </c>
      <c r="S33" s="188" t="s">
        <v>253</v>
      </c>
      <c r="T33" s="188" t="s">
        <v>253</v>
      </c>
      <c r="U33" s="188" t="s">
        <v>283</v>
      </c>
    </row>
    <row r="34" spans="1:21" ht="12.75" x14ac:dyDescent="0.2">
      <c r="A34" s="187">
        <v>45171.432295844905</v>
      </c>
      <c r="B34" s="188" t="s">
        <v>284</v>
      </c>
      <c r="C34" s="188" t="s">
        <v>25</v>
      </c>
      <c r="D34" s="188" t="s">
        <v>26</v>
      </c>
      <c r="E34" s="188" t="s">
        <v>27</v>
      </c>
      <c r="F34" s="188" t="s">
        <v>141</v>
      </c>
      <c r="G34" s="188" t="s">
        <v>197</v>
      </c>
      <c r="H34" s="188" t="s">
        <v>23</v>
      </c>
      <c r="I34" s="188" t="s">
        <v>234</v>
      </c>
      <c r="J34" s="188" t="s">
        <v>234</v>
      </c>
      <c r="K34" s="188" t="s">
        <v>234</v>
      </c>
      <c r="L34" s="188" t="s">
        <v>234</v>
      </c>
      <c r="M34" s="188" t="s">
        <v>234</v>
      </c>
      <c r="N34" s="188" t="s">
        <v>234</v>
      </c>
      <c r="O34" s="188" t="s">
        <v>234</v>
      </c>
      <c r="P34" s="188" t="s">
        <v>234</v>
      </c>
      <c r="Q34" s="188" t="s">
        <v>234</v>
      </c>
      <c r="R34" s="188" t="s">
        <v>234</v>
      </c>
      <c r="S34" s="188" t="s">
        <v>234</v>
      </c>
      <c r="T34" s="188" t="s">
        <v>234</v>
      </c>
    </row>
    <row r="35" spans="1:21" ht="12.75" x14ac:dyDescent="0.2">
      <c r="A35" s="187">
        <v>45171.432721122685</v>
      </c>
      <c r="B35" s="188" t="s">
        <v>285</v>
      </c>
      <c r="C35" s="188" t="s">
        <v>25</v>
      </c>
      <c r="D35" s="188" t="s">
        <v>24</v>
      </c>
      <c r="E35" s="188" t="s">
        <v>27</v>
      </c>
      <c r="F35" s="188" t="s">
        <v>116</v>
      </c>
      <c r="G35" s="188" t="s">
        <v>286</v>
      </c>
      <c r="H35" s="188" t="s">
        <v>28</v>
      </c>
      <c r="I35" s="188" t="s">
        <v>110</v>
      </c>
      <c r="J35" s="188" t="s">
        <v>110</v>
      </c>
      <c r="K35" s="188" t="s">
        <v>110</v>
      </c>
      <c r="L35" s="188" t="s">
        <v>110</v>
      </c>
      <c r="M35" s="188" t="s">
        <v>110</v>
      </c>
      <c r="N35" s="188" t="s">
        <v>110</v>
      </c>
      <c r="O35" s="188" t="s">
        <v>110</v>
      </c>
      <c r="P35" s="188" t="s">
        <v>110</v>
      </c>
      <c r="Q35" s="188" t="s">
        <v>110</v>
      </c>
      <c r="R35" s="188" t="s">
        <v>253</v>
      </c>
      <c r="S35" s="188" t="s">
        <v>234</v>
      </c>
      <c r="T35" s="188" t="s">
        <v>234</v>
      </c>
    </row>
    <row r="36" spans="1:21" ht="12.75" x14ac:dyDescent="0.2">
      <c r="A36" s="187">
        <v>45171.433202881948</v>
      </c>
      <c r="B36" s="188" t="s">
        <v>287</v>
      </c>
      <c r="C36" s="188" t="s">
        <v>20</v>
      </c>
      <c r="D36" s="188" t="s">
        <v>26</v>
      </c>
      <c r="E36" s="188" t="s">
        <v>27</v>
      </c>
      <c r="F36" s="188" t="s">
        <v>116</v>
      </c>
      <c r="G36" s="188" t="s">
        <v>97</v>
      </c>
      <c r="H36" s="188" t="s">
        <v>23</v>
      </c>
      <c r="I36" s="188" t="s">
        <v>234</v>
      </c>
      <c r="J36" s="188" t="s">
        <v>234</v>
      </c>
      <c r="K36" s="188" t="s">
        <v>234</v>
      </c>
      <c r="L36" s="188" t="s">
        <v>235</v>
      </c>
      <c r="M36" s="188" t="s">
        <v>234</v>
      </c>
      <c r="N36" s="188" t="s">
        <v>234</v>
      </c>
      <c r="O36" s="188" t="s">
        <v>234</v>
      </c>
      <c r="P36" s="188" t="s">
        <v>234</v>
      </c>
      <c r="Q36" s="188" t="s">
        <v>234</v>
      </c>
      <c r="R36" s="188" t="s">
        <v>253</v>
      </c>
      <c r="S36" s="188" t="s">
        <v>234</v>
      </c>
      <c r="T36" s="188" t="s">
        <v>234</v>
      </c>
      <c r="U36" s="188" t="s">
        <v>288</v>
      </c>
    </row>
    <row r="37" spans="1:21" ht="12.75" x14ac:dyDescent="0.2">
      <c r="A37" s="187">
        <v>45171.433733379628</v>
      </c>
      <c r="B37" s="188" t="s">
        <v>289</v>
      </c>
      <c r="C37" s="188" t="s">
        <v>25</v>
      </c>
      <c r="D37" s="188" t="s">
        <v>26</v>
      </c>
      <c r="E37" s="188" t="s">
        <v>27</v>
      </c>
      <c r="F37" s="188" t="s">
        <v>112</v>
      </c>
      <c r="G37" s="188" t="s">
        <v>290</v>
      </c>
      <c r="H37" s="188" t="s">
        <v>23</v>
      </c>
      <c r="I37" s="188" t="s">
        <v>253</v>
      </c>
      <c r="J37" s="188" t="s">
        <v>235</v>
      </c>
      <c r="K37" s="188" t="s">
        <v>234</v>
      </c>
      <c r="L37" s="188" t="s">
        <v>234</v>
      </c>
      <c r="M37" s="188" t="s">
        <v>234</v>
      </c>
      <c r="N37" s="188" t="s">
        <v>235</v>
      </c>
      <c r="O37" s="188" t="s">
        <v>235</v>
      </c>
      <c r="P37" s="188" t="s">
        <v>235</v>
      </c>
      <c r="Q37" s="188" t="s">
        <v>110</v>
      </c>
      <c r="R37" s="188" t="s">
        <v>253</v>
      </c>
      <c r="S37" s="188" t="s">
        <v>235</v>
      </c>
      <c r="T37" s="188" t="s">
        <v>234</v>
      </c>
      <c r="U37" s="188" t="s">
        <v>291</v>
      </c>
    </row>
    <row r="38" spans="1:21" ht="12.75" x14ac:dyDescent="0.2">
      <c r="A38" s="187">
        <v>45171.434242476855</v>
      </c>
      <c r="B38" s="188" t="s">
        <v>292</v>
      </c>
      <c r="C38" s="188" t="s">
        <v>25</v>
      </c>
      <c r="D38" s="188" t="s">
        <v>26</v>
      </c>
      <c r="E38" s="188" t="s">
        <v>27</v>
      </c>
      <c r="F38" s="188" t="s">
        <v>112</v>
      </c>
      <c r="G38" s="188" t="s">
        <v>144</v>
      </c>
      <c r="H38" s="188" t="s">
        <v>28</v>
      </c>
      <c r="I38" s="188" t="s">
        <v>110</v>
      </c>
      <c r="J38" s="188" t="s">
        <v>110</v>
      </c>
      <c r="K38" s="188" t="s">
        <v>110</v>
      </c>
      <c r="L38" s="188" t="s">
        <v>110</v>
      </c>
      <c r="M38" s="188" t="s">
        <v>110</v>
      </c>
      <c r="N38" s="188" t="s">
        <v>110</v>
      </c>
      <c r="O38" s="188" t="s">
        <v>110</v>
      </c>
      <c r="P38" s="188" t="s">
        <v>110</v>
      </c>
      <c r="Q38" s="188" t="s">
        <v>110</v>
      </c>
      <c r="R38" s="188" t="s">
        <v>110</v>
      </c>
      <c r="S38" s="188" t="s">
        <v>110</v>
      </c>
      <c r="T38" s="188" t="s">
        <v>110</v>
      </c>
    </row>
    <row r="39" spans="1:21" ht="12.75" x14ac:dyDescent="0.2">
      <c r="A39" s="187">
        <v>45171.434315474537</v>
      </c>
      <c r="B39" s="188" t="s">
        <v>293</v>
      </c>
      <c r="C39" s="188" t="s">
        <v>25</v>
      </c>
      <c r="D39" s="188" t="s">
        <v>21</v>
      </c>
      <c r="E39" s="188" t="s">
        <v>22</v>
      </c>
      <c r="F39" s="188" t="s">
        <v>115</v>
      </c>
      <c r="G39" s="188" t="s">
        <v>294</v>
      </c>
      <c r="H39" s="188" t="s">
        <v>23</v>
      </c>
      <c r="I39" s="188" t="s">
        <v>110</v>
      </c>
      <c r="J39" s="188" t="s">
        <v>110</v>
      </c>
      <c r="K39" s="188" t="s">
        <v>110</v>
      </c>
      <c r="L39" s="188" t="s">
        <v>110</v>
      </c>
      <c r="M39" s="188" t="s">
        <v>110</v>
      </c>
      <c r="N39" s="188" t="s">
        <v>110</v>
      </c>
      <c r="O39" s="188" t="s">
        <v>110</v>
      </c>
      <c r="P39" s="188" t="s">
        <v>110</v>
      </c>
      <c r="Q39" s="188" t="s">
        <v>110</v>
      </c>
      <c r="R39" s="188" t="s">
        <v>110</v>
      </c>
      <c r="S39" s="188" t="s">
        <v>110</v>
      </c>
      <c r="T39" s="188" t="s">
        <v>110</v>
      </c>
      <c r="U39" s="188" t="s">
        <v>295</v>
      </c>
    </row>
    <row r="40" spans="1:21" ht="12.75" x14ac:dyDescent="0.2">
      <c r="A40" s="187">
        <v>45171.434400104168</v>
      </c>
      <c r="B40" s="188" t="s">
        <v>296</v>
      </c>
      <c r="C40" s="188" t="s">
        <v>25</v>
      </c>
      <c r="D40" s="188" t="s">
        <v>26</v>
      </c>
      <c r="E40" s="188" t="s">
        <v>22</v>
      </c>
      <c r="F40" s="188" t="s">
        <v>126</v>
      </c>
      <c r="G40" s="188" t="s">
        <v>297</v>
      </c>
      <c r="H40" s="188" t="s">
        <v>122</v>
      </c>
      <c r="I40" s="188" t="s">
        <v>110</v>
      </c>
      <c r="J40" s="188" t="s">
        <v>110</v>
      </c>
      <c r="K40" s="188" t="s">
        <v>110</v>
      </c>
      <c r="L40" s="188" t="s">
        <v>110</v>
      </c>
      <c r="M40" s="188" t="s">
        <v>110</v>
      </c>
      <c r="N40" s="188" t="s">
        <v>110</v>
      </c>
      <c r="O40" s="188" t="s">
        <v>110</v>
      </c>
      <c r="P40" s="188" t="s">
        <v>110</v>
      </c>
      <c r="Q40" s="188" t="s">
        <v>110</v>
      </c>
      <c r="R40" s="188" t="s">
        <v>110</v>
      </c>
      <c r="S40" s="188" t="s">
        <v>110</v>
      </c>
      <c r="T40" s="188" t="s">
        <v>110</v>
      </c>
    </row>
    <row r="41" spans="1:21" ht="12.75" x14ac:dyDescent="0.2">
      <c r="A41" s="187">
        <v>45171.434438854165</v>
      </c>
      <c r="B41" s="188" t="s">
        <v>170</v>
      </c>
      <c r="C41" s="188" t="s">
        <v>25</v>
      </c>
      <c r="D41" s="188" t="s">
        <v>26</v>
      </c>
      <c r="E41" s="188" t="s">
        <v>27</v>
      </c>
      <c r="F41" s="188" t="s">
        <v>109</v>
      </c>
      <c r="G41" s="188" t="s">
        <v>96</v>
      </c>
      <c r="H41" s="188" t="s">
        <v>122</v>
      </c>
      <c r="I41" s="188" t="s">
        <v>110</v>
      </c>
      <c r="J41" s="188" t="s">
        <v>110</v>
      </c>
      <c r="K41" s="188" t="s">
        <v>234</v>
      </c>
      <c r="L41" s="188" t="s">
        <v>234</v>
      </c>
      <c r="M41" s="188" t="s">
        <v>235</v>
      </c>
      <c r="N41" s="188" t="s">
        <v>234</v>
      </c>
      <c r="O41" s="188" t="s">
        <v>235</v>
      </c>
      <c r="P41" s="188" t="s">
        <v>234</v>
      </c>
      <c r="Q41" s="188" t="s">
        <v>234</v>
      </c>
      <c r="R41" s="188" t="s">
        <v>253</v>
      </c>
      <c r="S41" s="188" t="s">
        <v>234</v>
      </c>
      <c r="T41" s="188" t="s">
        <v>234</v>
      </c>
      <c r="U41" s="188" t="s">
        <v>30</v>
      </c>
    </row>
    <row r="42" spans="1:21" ht="12.75" x14ac:dyDescent="0.2">
      <c r="A42" s="187">
        <v>45171.434613020829</v>
      </c>
      <c r="B42" s="188" t="s">
        <v>298</v>
      </c>
      <c r="C42" s="188" t="s">
        <v>25</v>
      </c>
      <c r="D42" s="188" t="s">
        <v>24</v>
      </c>
      <c r="E42" s="188" t="s">
        <v>27</v>
      </c>
      <c r="F42" s="188" t="s">
        <v>109</v>
      </c>
      <c r="G42" s="188" t="s">
        <v>160</v>
      </c>
      <c r="H42" s="188" t="s">
        <v>28</v>
      </c>
      <c r="I42" s="188" t="s">
        <v>110</v>
      </c>
      <c r="J42" s="188" t="s">
        <v>110</v>
      </c>
      <c r="K42" s="188" t="s">
        <v>110</v>
      </c>
      <c r="L42" s="188" t="s">
        <v>110</v>
      </c>
      <c r="M42" s="188" t="s">
        <v>110</v>
      </c>
      <c r="N42" s="188" t="s">
        <v>110</v>
      </c>
      <c r="O42" s="188" t="s">
        <v>110</v>
      </c>
      <c r="P42" s="188" t="s">
        <v>110</v>
      </c>
      <c r="Q42" s="188" t="s">
        <v>110</v>
      </c>
      <c r="R42" s="188" t="s">
        <v>110</v>
      </c>
      <c r="S42" s="188" t="s">
        <v>110</v>
      </c>
      <c r="T42" s="188" t="s">
        <v>110</v>
      </c>
      <c r="U42" s="188" t="s">
        <v>299</v>
      </c>
    </row>
    <row r="43" spans="1:21" ht="12.75" x14ac:dyDescent="0.2">
      <c r="A43" s="187">
        <v>45171.4367608912</v>
      </c>
      <c r="B43" s="188" t="s">
        <v>300</v>
      </c>
      <c r="C43" s="188" t="s">
        <v>25</v>
      </c>
      <c r="D43" s="188" t="s">
        <v>26</v>
      </c>
      <c r="E43" s="188" t="s">
        <v>27</v>
      </c>
      <c r="F43" s="188" t="s">
        <v>109</v>
      </c>
      <c r="G43" s="188" t="s">
        <v>301</v>
      </c>
      <c r="H43" s="188" t="s">
        <v>28</v>
      </c>
      <c r="I43" s="188" t="s">
        <v>234</v>
      </c>
      <c r="J43" s="188" t="s">
        <v>110</v>
      </c>
      <c r="K43" s="188" t="s">
        <v>234</v>
      </c>
      <c r="L43" s="188" t="s">
        <v>234</v>
      </c>
      <c r="M43" s="188" t="s">
        <v>234</v>
      </c>
      <c r="N43" s="188" t="s">
        <v>234</v>
      </c>
      <c r="O43" s="188" t="s">
        <v>110</v>
      </c>
      <c r="P43" s="188" t="s">
        <v>234</v>
      </c>
      <c r="Q43" s="188" t="s">
        <v>234</v>
      </c>
      <c r="R43" s="188" t="s">
        <v>234</v>
      </c>
      <c r="S43" s="188" t="s">
        <v>234</v>
      </c>
      <c r="T43" s="188" t="s">
        <v>234</v>
      </c>
    </row>
    <row r="44" spans="1:21" ht="12.75" x14ac:dyDescent="0.2">
      <c r="A44" s="187">
        <v>45171.43766502315</v>
      </c>
      <c r="B44" s="188" t="s">
        <v>302</v>
      </c>
      <c r="C44" s="188" t="s">
        <v>20</v>
      </c>
      <c r="D44" s="188" t="s">
        <v>24</v>
      </c>
      <c r="E44" s="188" t="s">
        <v>27</v>
      </c>
      <c r="F44" s="188" t="s">
        <v>109</v>
      </c>
      <c r="G44" s="188" t="s">
        <v>102</v>
      </c>
      <c r="H44" s="188" t="s">
        <v>23</v>
      </c>
      <c r="I44" s="188" t="s">
        <v>110</v>
      </c>
      <c r="J44" s="188" t="s">
        <v>110</v>
      </c>
      <c r="K44" s="188" t="s">
        <v>110</v>
      </c>
      <c r="L44" s="188" t="s">
        <v>110</v>
      </c>
      <c r="M44" s="188" t="s">
        <v>110</v>
      </c>
      <c r="N44" s="188" t="s">
        <v>110</v>
      </c>
      <c r="O44" s="188" t="s">
        <v>110</v>
      </c>
      <c r="P44" s="188" t="s">
        <v>110</v>
      </c>
      <c r="Q44" s="188" t="s">
        <v>110</v>
      </c>
      <c r="R44" s="188" t="s">
        <v>253</v>
      </c>
      <c r="S44" s="188" t="s">
        <v>234</v>
      </c>
      <c r="T44" s="188" t="s">
        <v>110</v>
      </c>
    </row>
    <row r="45" spans="1:21" ht="12.75" x14ac:dyDescent="0.2">
      <c r="A45" s="187">
        <v>45171.439667303246</v>
      </c>
      <c r="B45" s="188" t="s">
        <v>303</v>
      </c>
      <c r="C45" s="188" t="s">
        <v>25</v>
      </c>
      <c r="D45" s="188" t="s">
        <v>24</v>
      </c>
      <c r="E45" s="188" t="s">
        <v>27</v>
      </c>
      <c r="F45" s="188" t="s">
        <v>116</v>
      </c>
      <c r="G45" s="188" t="s">
        <v>97</v>
      </c>
      <c r="H45" s="188" t="s">
        <v>28</v>
      </c>
      <c r="I45" s="188" t="s">
        <v>110</v>
      </c>
      <c r="J45" s="188" t="s">
        <v>110</v>
      </c>
      <c r="K45" s="188" t="s">
        <v>110</v>
      </c>
      <c r="L45" s="188" t="s">
        <v>110</v>
      </c>
      <c r="M45" s="188" t="s">
        <v>110</v>
      </c>
      <c r="N45" s="188" t="s">
        <v>110</v>
      </c>
      <c r="O45" s="188" t="s">
        <v>110</v>
      </c>
      <c r="P45" s="188" t="s">
        <v>110</v>
      </c>
      <c r="Q45" s="188" t="s">
        <v>234</v>
      </c>
      <c r="R45" s="188" t="s">
        <v>253</v>
      </c>
      <c r="S45" s="188" t="s">
        <v>234</v>
      </c>
      <c r="T45" s="188" t="s">
        <v>234</v>
      </c>
    </row>
    <row r="46" spans="1:21" ht="12.75" x14ac:dyDescent="0.2">
      <c r="A46" s="187">
        <v>45171.43966831018</v>
      </c>
      <c r="B46" s="188" t="s">
        <v>304</v>
      </c>
      <c r="C46" s="188" t="s">
        <v>25</v>
      </c>
      <c r="D46" s="188" t="s">
        <v>24</v>
      </c>
      <c r="E46" s="188" t="s">
        <v>22</v>
      </c>
      <c r="F46" s="188" t="s">
        <v>115</v>
      </c>
      <c r="G46" s="188" t="s">
        <v>120</v>
      </c>
      <c r="H46" s="188" t="s">
        <v>23</v>
      </c>
      <c r="I46" s="188" t="s">
        <v>110</v>
      </c>
      <c r="J46" s="188" t="s">
        <v>110</v>
      </c>
      <c r="K46" s="188" t="s">
        <v>110</v>
      </c>
      <c r="L46" s="188" t="s">
        <v>110</v>
      </c>
      <c r="M46" s="188" t="s">
        <v>110</v>
      </c>
      <c r="N46" s="188" t="s">
        <v>110</v>
      </c>
      <c r="O46" s="188" t="s">
        <v>110</v>
      </c>
      <c r="P46" s="188" t="s">
        <v>110</v>
      </c>
      <c r="Q46" s="188" t="s">
        <v>110</v>
      </c>
      <c r="R46" s="188" t="s">
        <v>110</v>
      </c>
      <c r="S46" s="188" t="s">
        <v>110</v>
      </c>
      <c r="T46" s="188" t="s">
        <v>110</v>
      </c>
    </row>
    <row r="47" spans="1:21" ht="12.75" x14ac:dyDescent="0.2">
      <c r="A47" s="187">
        <v>45171.439687824073</v>
      </c>
      <c r="B47" s="188" t="s">
        <v>183</v>
      </c>
      <c r="C47" s="188" t="s">
        <v>25</v>
      </c>
      <c r="D47" s="188" t="s">
        <v>26</v>
      </c>
      <c r="E47" s="188" t="s">
        <v>27</v>
      </c>
      <c r="F47" s="188" t="s">
        <v>111</v>
      </c>
      <c r="G47" s="188" t="s">
        <v>100</v>
      </c>
      <c r="H47" s="188" t="s">
        <v>29</v>
      </c>
      <c r="I47" s="188" t="s">
        <v>110</v>
      </c>
      <c r="J47" s="188" t="s">
        <v>110</v>
      </c>
      <c r="K47" s="188" t="s">
        <v>110</v>
      </c>
      <c r="L47" s="188" t="s">
        <v>234</v>
      </c>
      <c r="M47" s="188" t="s">
        <v>110</v>
      </c>
      <c r="N47" s="188" t="s">
        <v>110</v>
      </c>
      <c r="O47" s="188" t="s">
        <v>110</v>
      </c>
      <c r="P47" s="188" t="s">
        <v>110</v>
      </c>
      <c r="Q47" s="188" t="s">
        <v>110</v>
      </c>
      <c r="R47" s="188" t="s">
        <v>235</v>
      </c>
      <c r="S47" s="188" t="s">
        <v>234</v>
      </c>
      <c r="T47" s="188" t="s">
        <v>234</v>
      </c>
    </row>
    <row r="48" spans="1:21" ht="12.75" x14ac:dyDescent="0.2">
      <c r="A48" s="187">
        <v>45171.441840219908</v>
      </c>
      <c r="B48" s="188" t="s">
        <v>305</v>
      </c>
      <c r="C48" s="188" t="s">
        <v>20</v>
      </c>
      <c r="D48" s="188" t="s">
        <v>26</v>
      </c>
      <c r="E48" s="188" t="s">
        <v>27</v>
      </c>
      <c r="F48" s="188" t="s">
        <v>121</v>
      </c>
      <c r="G48" s="188" t="s">
        <v>143</v>
      </c>
      <c r="H48" s="188" t="s">
        <v>23</v>
      </c>
      <c r="I48" s="188" t="s">
        <v>110</v>
      </c>
      <c r="J48" s="188" t="s">
        <v>234</v>
      </c>
      <c r="K48" s="188" t="s">
        <v>110</v>
      </c>
      <c r="L48" s="188" t="s">
        <v>110</v>
      </c>
      <c r="M48" s="188" t="s">
        <v>253</v>
      </c>
      <c r="N48" s="188" t="s">
        <v>238</v>
      </c>
      <c r="O48" s="188" t="s">
        <v>110</v>
      </c>
      <c r="P48" s="188" t="s">
        <v>110</v>
      </c>
      <c r="Q48" s="188" t="s">
        <v>110</v>
      </c>
      <c r="R48" s="188" t="s">
        <v>110</v>
      </c>
      <c r="S48" s="188" t="s">
        <v>110</v>
      </c>
      <c r="T48" s="188" t="s">
        <v>110</v>
      </c>
    </row>
    <row r="49" spans="1:21" ht="12.75" x14ac:dyDescent="0.2">
      <c r="A49" s="187">
        <v>45171.441860358798</v>
      </c>
      <c r="B49" s="188" t="s">
        <v>306</v>
      </c>
      <c r="C49" s="188" t="s">
        <v>25</v>
      </c>
      <c r="D49" s="188" t="s">
        <v>26</v>
      </c>
      <c r="E49" s="188" t="s">
        <v>22</v>
      </c>
      <c r="F49" s="188" t="s">
        <v>126</v>
      </c>
      <c r="G49" s="188" t="s">
        <v>297</v>
      </c>
      <c r="H49" s="188" t="s">
        <v>23</v>
      </c>
      <c r="I49" s="188" t="s">
        <v>110</v>
      </c>
      <c r="J49" s="188" t="s">
        <v>110</v>
      </c>
      <c r="K49" s="188" t="s">
        <v>110</v>
      </c>
      <c r="L49" s="188" t="s">
        <v>110</v>
      </c>
      <c r="M49" s="188" t="s">
        <v>110</v>
      </c>
      <c r="N49" s="188" t="s">
        <v>110</v>
      </c>
      <c r="O49" s="188" t="s">
        <v>110</v>
      </c>
      <c r="P49" s="188" t="s">
        <v>110</v>
      </c>
      <c r="Q49" s="188" t="s">
        <v>110</v>
      </c>
      <c r="R49" s="188" t="s">
        <v>110</v>
      </c>
      <c r="S49" s="188" t="s">
        <v>110</v>
      </c>
      <c r="T49" s="188" t="s">
        <v>110</v>
      </c>
    </row>
    <row r="50" spans="1:21" ht="12.75" x14ac:dyDescent="0.2">
      <c r="A50" s="187">
        <v>45171.442396909726</v>
      </c>
      <c r="B50" s="188" t="s">
        <v>307</v>
      </c>
      <c r="C50" s="188" t="s">
        <v>25</v>
      </c>
      <c r="D50" s="188" t="s">
        <v>24</v>
      </c>
      <c r="E50" s="188" t="s">
        <v>27</v>
      </c>
      <c r="F50" s="188" t="s">
        <v>109</v>
      </c>
      <c r="G50" s="188" t="s">
        <v>308</v>
      </c>
      <c r="H50" s="188" t="s">
        <v>23</v>
      </c>
      <c r="I50" s="188" t="s">
        <v>110</v>
      </c>
      <c r="J50" s="188" t="s">
        <v>110</v>
      </c>
      <c r="K50" s="188" t="s">
        <v>110</v>
      </c>
      <c r="L50" s="188" t="s">
        <v>110</v>
      </c>
      <c r="M50" s="188" t="s">
        <v>110</v>
      </c>
      <c r="N50" s="188" t="s">
        <v>110</v>
      </c>
      <c r="O50" s="188" t="s">
        <v>110</v>
      </c>
      <c r="P50" s="188" t="s">
        <v>110</v>
      </c>
      <c r="Q50" s="188" t="s">
        <v>110</v>
      </c>
      <c r="R50" s="188" t="s">
        <v>235</v>
      </c>
      <c r="S50" s="188" t="s">
        <v>234</v>
      </c>
      <c r="T50" s="188" t="s">
        <v>234</v>
      </c>
    </row>
    <row r="51" spans="1:21" ht="12.75" x14ac:dyDescent="0.2">
      <c r="A51" s="187">
        <v>45171.442607997684</v>
      </c>
      <c r="B51" s="188" t="s">
        <v>309</v>
      </c>
      <c r="C51" s="188" t="s">
        <v>25</v>
      </c>
      <c r="D51" s="188" t="s">
        <v>26</v>
      </c>
      <c r="E51" s="188" t="s">
        <v>27</v>
      </c>
      <c r="F51" s="188" t="s">
        <v>115</v>
      </c>
      <c r="G51" s="188" t="s">
        <v>310</v>
      </c>
      <c r="H51" s="188" t="s">
        <v>23</v>
      </c>
      <c r="I51" s="188" t="s">
        <v>234</v>
      </c>
      <c r="J51" s="188" t="s">
        <v>110</v>
      </c>
      <c r="K51" s="188" t="s">
        <v>110</v>
      </c>
      <c r="L51" s="188" t="s">
        <v>110</v>
      </c>
      <c r="M51" s="188" t="s">
        <v>110</v>
      </c>
      <c r="N51" s="188" t="s">
        <v>110</v>
      </c>
      <c r="O51" s="188" t="s">
        <v>110</v>
      </c>
      <c r="P51" s="188" t="s">
        <v>110</v>
      </c>
      <c r="Q51" s="188" t="s">
        <v>110</v>
      </c>
      <c r="R51" s="188" t="s">
        <v>238</v>
      </c>
      <c r="S51" s="188" t="s">
        <v>234</v>
      </c>
      <c r="T51" s="188" t="s">
        <v>234</v>
      </c>
    </row>
    <row r="52" spans="1:21" ht="12.75" x14ac:dyDescent="0.2">
      <c r="A52" s="187">
        <v>45171.442929780096</v>
      </c>
      <c r="B52" s="188" t="s">
        <v>192</v>
      </c>
      <c r="C52" s="188" t="s">
        <v>20</v>
      </c>
      <c r="D52" s="188" t="s">
        <v>21</v>
      </c>
      <c r="E52" s="188" t="s">
        <v>22</v>
      </c>
      <c r="F52" s="188" t="s">
        <v>124</v>
      </c>
      <c r="G52" s="188" t="s">
        <v>145</v>
      </c>
      <c r="H52" s="188" t="s">
        <v>140</v>
      </c>
      <c r="I52" s="188" t="s">
        <v>110</v>
      </c>
      <c r="J52" s="188" t="s">
        <v>110</v>
      </c>
      <c r="K52" s="188" t="s">
        <v>110</v>
      </c>
      <c r="L52" s="188" t="s">
        <v>110</v>
      </c>
      <c r="M52" s="188" t="s">
        <v>110</v>
      </c>
      <c r="N52" s="188" t="s">
        <v>110</v>
      </c>
      <c r="O52" s="188" t="s">
        <v>110</v>
      </c>
      <c r="P52" s="188" t="s">
        <v>110</v>
      </c>
      <c r="Q52" s="188" t="s">
        <v>110</v>
      </c>
      <c r="R52" s="188" t="s">
        <v>110</v>
      </c>
      <c r="S52" s="188" t="s">
        <v>110</v>
      </c>
      <c r="T52" s="188" t="s">
        <v>110</v>
      </c>
    </row>
    <row r="53" spans="1:21" ht="12.75" x14ac:dyDescent="0.2">
      <c r="A53" s="187">
        <v>45171.444005694444</v>
      </c>
      <c r="B53" s="188" t="s">
        <v>311</v>
      </c>
      <c r="C53" s="188" t="s">
        <v>25</v>
      </c>
      <c r="D53" s="188" t="s">
        <v>26</v>
      </c>
      <c r="E53" s="188" t="s">
        <v>27</v>
      </c>
      <c r="F53" s="188" t="s">
        <v>109</v>
      </c>
      <c r="G53" s="188" t="s">
        <v>308</v>
      </c>
      <c r="H53" s="188" t="s">
        <v>23</v>
      </c>
      <c r="I53" s="188" t="s">
        <v>110</v>
      </c>
      <c r="J53" s="188" t="s">
        <v>110</v>
      </c>
      <c r="K53" s="188" t="s">
        <v>110</v>
      </c>
      <c r="L53" s="188" t="s">
        <v>110</v>
      </c>
      <c r="M53" s="188" t="s">
        <v>234</v>
      </c>
      <c r="N53" s="188" t="s">
        <v>234</v>
      </c>
      <c r="O53" s="188" t="s">
        <v>234</v>
      </c>
      <c r="P53" s="188" t="s">
        <v>234</v>
      </c>
      <c r="Q53" s="188" t="s">
        <v>234</v>
      </c>
      <c r="R53" s="188" t="s">
        <v>235</v>
      </c>
      <c r="S53" s="188" t="s">
        <v>234</v>
      </c>
      <c r="T53" s="188" t="s">
        <v>234</v>
      </c>
    </row>
    <row r="54" spans="1:21" ht="12.75" x14ac:dyDescent="0.2">
      <c r="A54" s="187">
        <v>45171.445690775465</v>
      </c>
      <c r="B54" s="188" t="s">
        <v>182</v>
      </c>
      <c r="C54" s="188" t="s">
        <v>25</v>
      </c>
      <c r="D54" s="188" t="s">
        <v>21</v>
      </c>
      <c r="E54" s="188" t="s">
        <v>22</v>
      </c>
      <c r="F54" s="188" t="s">
        <v>111</v>
      </c>
      <c r="G54" s="188" t="s">
        <v>100</v>
      </c>
      <c r="H54" s="188" t="s">
        <v>122</v>
      </c>
      <c r="I54" s="188" t="s">
        <v>110</v>
      </c>
      <c r="J54" s="188" t="s">
        <v>110</v>
      </c>
      <c r="K54" s="188" t="s">
        <v>110</v>
      </c>
      <c r="L54" s="188" t="s">
        <v>110</v>
      </c>
      <c r="M54" s="188" t="s">
        <v>110</v>
      </c>
      <c r="N54" s="188" t="s">
        <v>110</v>
      </c>
      <c r="O54" s="188" t="s">
        <v>110</v>
      </c>
      <c r="P54" s="188" t="s">
        <v>110</v>
      </c>
      <c r="Q54" s="188" t="s">
        <v>110</v>
      </c>
      <c r="R54" s="188" t="s">
        <v>235</v>
      </c>
      <c r="S54" s="188" t="s">
        <v>234</v>
      </c>
      <c r="T54" s="188" t="s">
        <v>110</v>
      </c>
    </row>
    <row r="55" spans="1:21" ht="12.75" x14ac:dyDescent="0.2">
      <c r="A55" s="187">
        <v>45171.447034016208</v>
      </c>
      <c r="B55" s="188" t="s">
        <v>312</v>
      </c>
      <c r="C55" s="188" t="s">
        <v>25</v>
      </c>
      <c r="D55" s="188" t="s">
        <v>24</v>
      </c>
      <c r="E55" s="188" t="s">
        <v>22</v>
      </c>
      <c r="F55" s="188" t="s">
        <v>126</v>
      </c>
      <c r="G55" s="188" t="s">
        <v>297</v>
      </c>
      <c r="H55" s="188" t="s">
        <v>122</v>
      </c>
      <c r="I55" s="188" t="s">
        <v>110</v>
      </c>
      <c r="J55" s="188" t="s">
        <v>110</v>
      </c>
      <c r="K55" s="188" t="s">
        <v>110</v>
      </c>
      <c r="L55" s="188" t="s">
        <v>110</v>
      </c>
      <c r="M55" s="188" t="s">
        <v>110</v>
      </c>
      <c r="N55" s="188" t="s">
        <v>110</v>
      </c>
      <c r="O55" s="188" t="s">
        <v>110</v>
      </c>
      <c r="P55" s="188" t="s">
        <v>110</v>
      </c>
      <c r="Q55" s="188" t="s">
        <v>110</v>
      </c>
      <c r="R55" s="188" t="s">
        <v>234</v>
      </c>
      <c r="S55" s="188" t="s">
        <v>110</v>
      </c>
      <c r="T55" s="188" t="s">
        <v>110</v>
      </c>
    </row>
    <row r="56" spans="1:21" ht="12.75" x14ac:dyDescent="0.2">
      <c r="A56" s="187">
        <v>45171.447140127319</v>
      </c>
      <c r="B56" s="188" t="s">
        <v>161</v>
      </c>
      <c r="C56" s="188" t="s">
        <v>25</v>
      </c>
      <c r="D56" s="188" t="s">
        <v>26</v>
      </c>
      <c r="E56" s="188" t="s">
        <v>27</v>
      </c>
      <c r="F56" s="188" t="s">
        <v>112</v>
      </c>
      <c r="G56" s="188" t="s">
        <v>162</v>
      </c>
      <c r="H56" s="188" t="s">
        <v>29</v>
      </c>
      <c r="I56" s="188" t="s">
        <v>234</v>
      </c>
      <c r="J56" s="188" t="s">
        <v>234</v>
      </c>
      <c r="K56" s="188" t="s">
        <v>234</v>
      </c>
      <c r="L56" s="188" t="s">
        <v>234</v>
      </c>
      <c r="M56" s="188" t="s">
        <v>234</v>
      </c>
      <c r="N56" s="188" t="s">
        <v>234</v>
      </c>
      <c r="O56" s="188" t="s">
        <v>234</v>
      </c>
      <c r="P56" s="188" t="s">
        <v>234</v>
      </c>
      <c r="Q56" s="188" t="s">
        <v>234</v>
      </c>
      <c r="R56" s="188" t="s">
        <v>234</v>
      </c>
      <c r="S56" s="188" t="s">
        <v>234</v>
      </c>
      <c r="T56" s="188" t="s">
        <v>234</v>
      </c>
    </row>
    <row r="57" spans="1:21" ht="12.75" x14ac:dyDescent="0.2">
      <c r="A57" s="187">
        <v>45171.448935763889</v>
      </c>
      <c r="B57" s="188" t="s">
        <v>313</v>
      </c>
      <c r="C57" s="188" t="s">
        <v>25</v>
      </c>
      <c r="D57" s="188" t="s">
        <v>26</v>
      </c>
      <c r="E57" s="188" t="s">
        <v>27</v>
      </c>
      <c r="F57" s="188" t="s">
        <v>109</v>
      </c>
      <c r="G57" s="188" t="s">
        <v>308</v>
      </c>
      <c r="H57" s="188" t="s">
        <v>23</v>
      </c>
      <c r="I57" s="188" t="s">
        <v>110</v>
      </c>
      <c r="J57" s="188" t="s">
        <v>110</v>
      </c>
      <c r="K57" s="188" t="s">
        <v>110</v>
      </c>
      <c r="L57" s="188" t="s">
        <v>110</v>
      </c>
      <c r="M57" s="188" t="s">
        <v>110</v>
      </c>
      <c r="N57" s="188" t="s">
        <v>110</v>
      </c>
      <c r="O57" s="188" t="s">
        <v>110</v>
      </c>
      <c r="P57" s="188" t="s">
        <v>110</v>
      </c>
      <c r="Q57" s="188" t="s">
        <v>234</v>
      </c>
      <c r="R57" s="188" t="s">
        <v>235</v>
      </c>
      <c r="S57" s="188" t="s">
        <v>234</v>
      </c>
      <c r="T57" s="188" t="s">
        <v>234</v>
      </c>
      <c r="U57" s="188" t="s">
        <v>30</v>
      </c>
    </row>
    <row r="58" spans="1:21" ht="12.75" x14ac:dyDescent="0.2">
      <c r="A58" s="187">
        <v>45171.44902424769</v>
      </c>
      <c r="B58" s="188" t="s">
        <v>314</v>
      </c>
      <c r="C58" s="188" t="s">
        <v>25</v>
      </c>
      <c r="D58" s="188" t="s">
        <v>26</v>
      </c>
      <c r="E58" s="188" t="s">
        <v>27</v>
      </c>
      <c r="F58" s="188" t="s">
        <v>125</v>
      </c>
      <c r="G58" s="188" t="s">
        <v>186</v>
      </c>
      <c r="H58" s="188" t="s">
        <v>29</v>
      </c>
      <c r="I58" s="188" t="s">
        <v>110</v>
      </c>
      <c r="J58" s="188" t="s">
        <v>234</v>
      </c>
      <c r="K58" s="188" t="s">
        <v>110</v>
      </c>
      <c r="L58" s="188" t="s">
        <v>110</v>
      </c>
      <c r="M58" s="188" t="s">
        <v>234</v>
      </c>
      <c r="N58" s="188" t="s">
        <v>235</v>
      </c>
      <c r="O58" s="188" t="s">
        <v>235</v>
      </c>
      <c r="P58" s="188" t="s">
        <v>234</v>
      </c>
      <c r="Q58" s="188" t="s">
        <v>234</v>
      </c>
      <c r="R58" s="188" t="s">
        <v>234</v>
      </c>
      <c r="S58" s="188" t="s">
        <v>234</v>
      </c>
      <c r="T58" s="188" t="s">
        <v>234</v>
      </c>
      <c r="U58" s="188" t="s">
        <v>30</v>
      </c>
    </row>
    <row r="59" spans="1:21" ht="12.75" x14ac:dyDescent="0.2">
      <c r="A59" s="187">
        <v>45171.449864780094</v>
      </c>
      <c r="B59" s="188" t="s">
        <v>315</v>
      </c>
      <c r="C59" s="188" t="s">
        <v>20</v>
      </c>
      <c r="D59" s="188" t="s">
        <v>21</v>
      </c>
      <c r="E59" s="188" t="s">
        <v>22</v>
      </c>
      <c r="F59" s="188" t="s">
        <v>113</v>
      </c>
      <c r="G59" s="188" t="s">
        <v>316</v>
      </c>
      <c r="H59" s="188" t="s">
        <v>140</v>
      </c>
      <c r="I59" s="188" t="s">
        <v>110</v>
      </c>
      <c r="J59" s="188" t="s">
        <v>110</v>
      </c>
      <c r="K59" s="188" t="s">
        <v>110</v>
      </c>
      <c r="L59" s="188" t="s">
        <v>110</v>
      </c>
      <c r="M59" s="188" t="s">
        <v>110</v>
      </c>
      <c r="N59" s="188" t="s">
        <v>110</v>
      </c>
      <c r="O59" s="188" t="s">
        <v>238</v>
      </c>
      <c r="P59" s="188" t="s">
        <v>238</v>
      </c>
      <c r="Q59" s="188" t="s">
        <v>238</v>
      </c>
      <c r="R59" s="188" t="s">
        <v>235</v>
      </c>
      <c r="S59" s="188" t="s">
        <v>234</v>
      </c>
      <c r="T59" s="188" t="s">
        <v>234</v>
      </c>
      <c r="U59" s="188" t="s">
        <v>317</v>
      </c>
    </row>
    <row r="60" spans="1:21" ht="12.75" x14ac:dyDescent="0.2">
      <c r="A60" s="187">
        <v>45171.450275902782</v>
      </c>
      <c r="B60" s="188" t="s">
        <v>167</v>
      </c>
      <c r="C60" s="188" t="s">
        <v>25</v>
      </c>
      <c r="D60" s="188" t="s">
        <v>24</v>
      </c>
      <c r="E60" s="188" t="s">
        <v>27</v>
      </c>
      <c r="F60" s="188" t="s">
        <v>112</v>
      </c>
      <c r="G60" s="188" t="s">
        <v>168</v>
      </c>
      <c r="H60" s="188" t="s">
        <v>29</v>
      </c>
      <c r="I60" s="188" t="s">
        <v>110</v>
      </c>
      <c r="J60" s="188" t="s">
        <v>110</v>
      </c>
      <c r="K60" s="188" t="s">
        <v>110</v>
      </c>
      <c r="L60" s="188" t="s">
        <v>110</v>
      </c>
      <c r="M60" s="188" t="s">
        <v>110</v>
      </c>
      <c r="N60" s="188" t="s">
        <v>110</v>
      </c>
      <c r="O60" s="188" t="s">
        <v>234</v>
      </c>
      <c r="P60" s="188" t="s">
        <v>110</v>
      </c>
      <c r="Q60" s="188" t="s">
        <v>110</v>
      </c>
      <c r="R60" s="188" t="s">
        <v>235</v>
      </c>
      <c r="S60" s="188" t="s">
        <v>234</v>
      </c>
      <c r="T60" s="188" t="s">
        <v>110</v>
      </c>
    </row>
    <row r="61" spans="1:21" ht="12.75" x14ac:dyDescent="0.2">
      <c r="A61" s="187">
        <v>45171.450410057871</v>
      </c>
      <c r="B61" s="188" t="s">
        <v>171</v>
      </c>
      <c r="C61" s="188" t="s">
        <v>25</v>
      </c>
      <c r="D61" s="188" t="s">
        <v>24</v>
      </c>
      <c r="E61" s="188" t="s">
        <v>22</v>
      </c>
      <c r="F61" s="188" t="s">
        <v>115</v>
      </c>
      <c r="G61" s="188" t="s">
        <v>120</v>
      </c>
      <c r="H61" s="188" t="s">
        <v>140</v>
      </c>
      <c r="I61" s="188" t="s">
        <v>110</v>
      </c>
      <c r="J61" s="188" t="s">
        <v>110</v>
      </c>
      <c r="K61" s="188" t="s">
        <v>110</v>
      </c>
      <c r="L61" s="188" t="s">
        <v>110</v>
      </c>
      <c r="M61" s="188" t="s">
        <v>110</v>
      </c>
      <c r="N61" s="188" t="s">
        <v>110</v>
      </c>
      <c r="O61" s="188" t="s">
        <v>110</v>
      </c>
      <c r="P61" s="188" t="s">
        <v>110</v>
      </c>
      <c r="Q61" s="188" t="s">
        <v>110</v>
      </c>
      <c r="R61" s="188" t="s">
        <v>235</v>
      </c>
      <c r="S61" s="188" t="s">
        <v>234</v>
      </c>
      <c r="T61" s="188" t="s">
        <v>234</v>
      </c>
      <c r="U61" s="188" t="s">
        <v>318</v>
      </c>
    </row>
    <row r="62" spans="1:21" ht="12.75" x14ac:dyDescent="0.2">
      <c r="A62" s="187">
        <v>45171.451073449076</v>
      </c>
      <c r="B62" s="188" t="s">
        <v>196</v>
      </c>
      <c r="C62" s="188" t="s">
        <v>20</v>
      </c>
      <c r="D62" s="188" t="s">
        <v>26</v>
      </c>
      <c r="E62" s="188" t="s">
        <v>22</v>
      </c>
      <c r="F62" s="188" t="s">
        <v>141</v>
      </c>
      <c r="G62" s="188" t="s">
        <v>197</v>
      </c>
      <c r="H62" s="188" t="s">
        <v>140</v>
      </c>
      <c r="I62" s="188" t="s">
        <v>110</v>
      </c>
      <c r="J62" s="188" t="s">
        <v>110</v>
      </c>
      <c r="K62" s="188" t="s">
        <v>235</v>
      </c>
      <c r="L62" s="188" t="s">
        <v>235</v>
      </c>
      <c r="M62" s="188" t="s">
        <v>110</v>
      </c>
      <c r="N62" s="188" t="s">
        <v>110</v>
      </c>
      <c r="O62" s="188" t="s">
        <v>234</v>
      </c>
      <c r="P62" s="188" t="s">
        <v>234</v>
      </c>
      <c r="Q62" s="188" t="s">
        <v>110</v>
      </c>
      <c r="R62" s="188" t="s">
        <v>238</v>
      </c>
      <c r="S62" s="188" t="s">
        <v>253</v>
      </c>
      <c r="T62" s="188" t="s">
        <v>253</v>
      </c>
      <c r="U62" s="188" t="s">
        <v>30</v>
      </c>
    </row>
    <row r="63" spans="1:21" ht="12.75" x14ac:dyDescent="0.2">
      <c r="A63" s="187">
        <v>45171.452687557874</v>
      </c>
      <c r="B63" s="188" t="s">
        <v>319</v>
      </c>
      <c r="C63" s="188" t="s">
        <v>25</v>
      </c>
      <c r="D63" s="188" t="s">
        <v>24</v>
      </c>
      <c r="E63" s="188" t="s">
        <v>27</v>
      </c>
      <c r="F63" s="188" t="s">
        <v>109</v>
      </c>
      <c r="G63" s="188" t="s">
        <v>102</v>
      </c>
      <c r="H63" s="188" t="s">
        <v>29</v>
      </c>
      <c r="I63" s="188" t="s">
        <v>110</v>
      </c>
      <c r="J63" s="188" t="s">
        <v>110</v>
      </c>
      <c r="K63" s="188" t="s">
        <v>110</v>
      </c>
      <c r="L63" s="188" t="s">
        <v>110</v>
      </c>
      <c r="M63" s="188" t="s">
        <v>110</v>
      </c>
      <c r="N63" s="188" t="s">
        <v>110</v>
      </c>
      <c r="O63" s="188" t="s">
        <v>110</v>
      </c>
      <c r="P63" s="188" t="s">
        <v>110</v>
      </c>
      <c r="Q63" s="188" t="s">
        <v>110</v>
      </c>
      <c r="R63" s="188" t="s">
        <v>235</v>
      </c>
      <c r="S63" s="188" t="s">
        <v>234</v>
      </c>
      <c r="T63" s="188" t="s">
        <v>110</v>
      </c>
    </row>
    <row r="64" spans="1:21" ht="12.75" x14ac:dyDescent="0.2">
      <c r="A64" s="187">
        <v>45171.453808541672</v>
      </c>
      <c r="B64" s="188" t="s">
        <v>320</v>
      </c>
      <c r="C64" s="188" t="s">
        <v>20</v>
      </c>
      <c r="D64" s="188" t="s">
        <v>21</v>
      </c>
      <c r="E64" s="188" t="s">
        <v>22</v>
      </c>
      <c r="F64" s="188" t="s">
        <v>125</v>
      </c>
      <c r="G64" s="188" t="s">
        <v>321</v>
      </c>
      <c r="H64" s="188" t="s">
        <v>23</v>
      </c>
      <c r="I64" s="188" t="s">
        <v>110</v>
      </c>
      <c r="J64" s="188" t="s">
        <v>110</v>
      </c>
      <c r="K64" s="188" t="s">
        <v>110</v>
      </c>
      <c r="L64" s="188" t="s">
        <v>110</v>
      </c>
      <c r="M64" s="188" t="s">
        <v>110</v>
      </c>
      <c r="N64" s="188" t="s">
        <v>110</v>
      </c>
      <c r="O64" s="188" t="s">
        <v>110</v>
      </c>
      <c r="P64" s="188" t="s">
        <v>110</v>
      </c>
      <c r="Q64" s="188" t="s">
        <v>110</v>
      </c>
      <c r="R64" s="188" t="s">
        <v>235</v>
      </c>
      <c r="S64" s="188" t="s">
        <v>234</v>
      </c>
      <c r="T64" s="188" t="s">
        <v>110</v>
      </c>
      <c r="U64" s="188" t="s">
        <v>322</v>
      </c>
    </row>
    <row r="65" spans="1:21" ht="12.75" x14ac:dyDescent="0.2">
      <c r="A65" s="187">
        <v>45171.454958981485</v>
      </c>
      <c r="B65" s="188" t="s">
        <v>323</v>
      </c>
      <c r="C65" s="188" t="s">
        <v>20</v>
      </c>
      <c r="D65" s="188" t="s">
        <v>24</v>
      </c>
      <c r="E65" s="188" t="s">
        <v>22</v>
      </c>
      <c r="F65" s="188" t="s">
        <v>113</v>
      </c>
      <c r="G65" s="188" t="s">
        <v>166</v>
      </c>
      <c r="H65" s="188" t="s">
        <v>140</v>
      </c>
      <c r="I65" s="188" t="s">
        <v>110</v>
      </c>
      <c r="J65" s="188" t="s">
        <v>110</v>
      </c>
      <c r="K65" s="188" t="s">
        <v>110</v>
      </c>
      <c r="L65" s="188" t="s">
        <v>110</v>
      </c>
      <c r="M65" s="188" t="s">
        <v>110</v>
      </c>
      <c r="N65" s="188" t="s">
        <v>110</v>
      </c>
      <c r="O65" s="188" t="s">
        <v>110</v>
      </c>
      <c r="P65" s="188" t="s">
        <v>110</v>
      </c>
      <c r="Q65" s="188" t="s">
        <v>110</v>
      </c>
      <c r="R65" s="188" t="s">
        <v>253</v>
      </c>
      <c r="S65" s="188" t="s">
        <v>234</v>
      </c>
      <c r="T65" s="188" t="s">
        <v>110</v>
      </c>
      <c r="U65" s="188" t="s">
        <v>324</v>
      </c>
    </row>
    <row r="66" spans="1:21" ht="12.75" x14ac:dyDescent="0.2">
      <c r="A66" s="187">
        <v>45171.455970671297</v>
      </c>
      <c r="B66" s="188" t="s">
        <v>325</v>
      </c>
      <c r="C66" s="188" t="s">
        <v>25</v>
      </c>
      <c r="D66" s="188" t="s">
        <v>26</v>
      </c>
      <c r="E66" s="188" t="s">
        <v>27</v>
      </c>
      <c r="F66" s="188" t="s">
        <v>109</v>
      </c>
      <c r="G66" s="188" t="s">
        <v>100</v>
      </c>
      <c r="H66" s="188" t="s">
        <v>29</v>
      </c>
      <c r="I66" s="188" t="s">
        <v>110</v>
      </c>
      <c r="J66" s="188" t="s">
        <v>110</v>
      </c>
      <c r="K66" s="188" t="s">
        <v>110</v>
      </c>
      <c r="L66" s="188" t="s">
        <v>110</v>
      </c>
      <c r="M66" s="188" t="s">
        <v>110</v>
      </c>
      <c r="N66" s="188" t="s">
        <v>110</v>
      </c>
      <c r="O66" s="188" t="s">
        <v>110</v>
      </c>
      <c r="P66" s="188" t="s">
        <v>110</v>
      </c>
      <c r="Q66" s="188" t="s">
        <v>110</v>
      </c>
      <c r="R66" s="188" t="s">
        <v>253</v>
      </c>
      <c r="S66" s="188" t="s">
        <v>234</v>
      </c>
      <c r="T66" s="188" t="s">
        <v>110</v>
      </c>
      <c r="U66" s="188" t="s">
        <v>30</v>
      </c>
    </row>
    <row r="67" spans="1:21" ht="12.75" x14ac:dyDescent="0.2">
      <c r="A67" s="187">
        <v>45171.457189374996</v>
      </c>
      <c r="B67" s="188" t="s">
        <v>165</v>
      </c>
      <c r="C67" s="188" t="s">
        <v>25</v>
      </c>
      <c r="D67" s="188" t="s">
        <v>26</v>
      </c>
      <c r="E67" s="188" t="s">
        <v>27</v>
      </c>
      <c r="F67" s="188" t="s">
        <v>109</v>
      </c>
      <c r="G67" s="188" t="s">
        <v>160</v>
      </c>
      <c r="H67" s="188" t="s">
        <v>29</v>
      </c>
      <c r="I67" s="188" t="s">
        <v>234</v>
      </c>
      <c r="J67" s="188" t="s">
        <v>234</v>
      </c>
      <c r="K67" s="188" t="s">
        <v>234</v>
      </c>
      <c r="L67" s="188" t="s">
        <v>234</v>
      </c>
      <c r="M67" s="188" t="s">
        <v>234</v>
      </c>
      <c r="N67" s="188" t="s">
        <v>234</v>
      </c>
      <c r="O67" s="188" t="s">
        <v>234</v>
      </c>
      <c r="P67" s="188" t="s">
        <v>234</v>
      </c>
      <c r="Q67" s="188" t="s">
        <v>234</v>
      </c>
      <c r="R67" s="188" t="s">
        <v>234</v>
      </c>
      <c r="S67" s="188" t="s">
        <v>234</v>
      </c>
      <c r="T67" s="188" t="s">
        <v>234</v>
      </c>
      <c r="U67" s="188" t="s">
        <v>30</v>
      </c>
    </row>
    <row r="68" spans="1:21" ht="12.75" x14ac:dyDescent="0.2">
      <c r="A68" s="187">
        <v>45171.457319479166</v>
      </c>
      <c r="B68" s="188" t="s">
        <v>326</v>
      </c>
      <c r="C68" s="188" t="s">
        <v>20</v>
      </c>
      <c r="D68" s="188" t="s">
        <v>26</v>
      </c>
      <c r="E68" s="188" t="s">
        <v>27</v>
      </c>
      <c r="F68" s="188" t="s">
        <v>125</v>
      </c>
      <c r="G68" s="188" t="s">
        <v>327</v>
      </c>
      <c r="H68" s="188" t="s">
        <v>23</v>
      </c>
      <c r="I68" s="188" t="s">
        <v>234</v>
      </c>
      <c r="J68" s="188" t="s">
        <v>234</v>
      </c>
      <c r="K68" s="188" t="s">
        <v>234</v>
      </c>
      <c r="L68" s="188" t="s">
        <v>234</v>
      </c>
      <c r="M68" s="188" t="s">
        <v>234</v>
      </c>
      <c r="N68" s="188" t="s">
        <v>234</v>
      </c>
      <c r="O68" s="188" t="s">
        <v>234</v>
      </c>
      <c r="P68" s="188" t="s">
        <v>234</v>
      </c>
      <c r="Q68" s="188" t="s">
        <v>234</v>
      </c>
      <c r="R68" s="188" t="s">
        <v>234</v>
      </c>
      <c r="S68" s="188" t="s">
        <v>234</v>
      </c>
      <c r="T68" s="188" t="s">
        <v>234</v>
      </c>
    </row>
    <row r="69" spans="1:21" ht="12.75" x14ac:dyDescent="0.2">
      <c r="A69" s="187">
        <v>45171.45776016204</v>
      </c>
      <c r="B69" s="188" t="s">
        <v>328</v>
      </c>
      <c r="C69" s="188" t="s">
        <v>25</v>
      </c>
      <c r="D69" s="188" t="s">
        <v>21</v>
      </c>
      <c r="E69" s="188" t="s">
        <v>22</v>
      </c>
      <c r="F69" s="188" t="s">
        <v>124</v>
      </c>
      <c r="G69" s="188" t="s">
        <v>329</v>
      </c>
      <c r="H69" s="188" t="s">
        <v>140</v>
      </c>
      <c r="I69" s="188" t="s">
        <v>234</v>
      </c>
      <c r="J69" s="188" t="s">
        <v>110</v>
      </c>
      <c r="K69" s="188" t="s">
        <v>110</v>
      </c>
      <c r="L69" s="188" t="s">
        <v>110</v>
      </c>
      <c r="M69" s="188" t="s">
        <v>234</v>
      </c>
      <c r="N69" s="188" t="s">
        <v>234</v>
      </c>
      <c r="O69" s="188" t="s">
        <v>234</v>
      </c>
      <c r="P69" s="188" t="s">
        <v>234</v>
      </c>
      <c r="Q69" s="188" t="s">
        <v>234</v>
      </c>
      <c r="R69" s="188" t="s">
        <v>253</v>
      </c>
      <c r="S69" s="188" t="s">
        <v>234</v>
      </c>
      <c r="T69" s="188" t="s">
        <v>234</v>
      </c>
    </row>
    <row r="70" spans="1:21" ht="12.75" x14ac:dyDescent="0.2">
      <c r="A70" s="187">
        <v>45171.458311134258</v>
      </c>
      <c r="B70" s="188" t="s">
        <v>159</v>
      </c>
      <c r="C70" s="188" t="s">
        <v>25</v>
      </c>
      <c r="D70" s="188" t="s">
        <v>26</v>
      </c>
      <c r="E70" s="188" t="s">
        <v>27</v>
      </c>
      <c r="F70" s="188" t="s">
        <v>109</v>
      </c>
      <c r="G70" s="188" t="s">
        <v>330</v>
      </c>
      <c r="H70" s="188" t="s">
        <v>29</v>
      </c>
      <c r="I70" s="188" t="s">
        <v>110</v>
      </c>
      <c r="J70" s="188" t="s">
        <v>110</v>
      </c>
      <c r="K70" s="188" t="s">
        <v>110</v>
      </c>
      <c r="L70" s="188" t="s">
        <v>110</v>
      </c>
      <c r="M70" s="188" t="s">
        <v>110</v>
      </c>
      <c r="N70" s="188" t="s">
        <v>110</v>
      </c>
      <c r="O70" s="188" t="s">
        <v>110</v>
      </c>
      <c r="P70" s="188" t="s">
        <v>110</v>
      </c>
      <c r="Q70" s="188" t="s">
        <v>110</v>
      </c>
      <c r="R70" s="188" t="s">
        <v>238</v>
      </c>
      <c r="S70" s="188" t="s">
        <v>110</v>
      </c>
      <c r="T70" s="188" t="s">
        <v>110</v>
      </c>
      <c r="U70" s="188" t="s">
        <v>331</v>
      </c>
    </row>
    <row r="71" spans="1:21" ht="12.75" x14ac:dyDescent="0.2">
      <c r="A71" s="187">
        <v>45171.45857210648</v>
      </c>
      <c r="B71" s="188" t="s">
        <v>332</v>
      </c>
      <c r="C71" s="188" t="s">
        <v>20</v>
      </c>
      <c r="D71" s="188" t="s">
        <v>26</v>
      </c>
      <c r="E71" s="188" t="s">
        <v>27</v>
      </c>
      <c r="F71" s="188" t="s">
        <v>124</v>
      </c>
      <c r="G71" s="188" t="s">
        <v>333</v>
      </c>
      <c r="H71" s="188" t="s">
        <v>23</v>
      </c>
      <c r="I71" s="188" t="s">
        <v>234</v>
      </c>
      <c r="J71" s="188" t="s">
        <v>234</v>
      </c>
      <c r="K71" s="188" t="s">
        <v>234</v>
      </c>
      <c r="L71" s="188" t="s">
        <v>234</v>
      </c>
      <c r="M71" s="188" t="s">
        <v>234</v>
      </c>
      <c r="N71" s="188" t="s">
        <v>234</v>
      </c>
      <c r="O71" s="188" t="s">
        <v>234</v>
      </c>
      <c r="P71" s="188" t="s">
        <v>234</v>
      </c>
      <c r="Q71" s="188" t="s">
        <v>234</v>
      </c>
      <c r="R71" s="188" t="s">
        <v>234</v>
      </c>
      <c r="S71" s="188" t="s">
        <v>110</v>
      </c>
      <c r="T71" s="188" t="s">
        <v>234</v>
      </c>
    </row>
    <row r="72" spans="1:21" ht="12.75" x14ac:dyDescent="0.2">
      <c r="A72" s="187">
        <v>45171.459496435185</v>
      </c>
      <c r="B72" s="188" t="s">
        <v>180</v>
      </c>
      <c r="C72" s="188" t="s">
        <v>25</v>
      </c>
      <c r="D72" s="188" t="s">
        <v>21</v>
      </c>
      <c r="E72" s="188" t="s">
        <v>22</v>
      </c>
      <c r="F72" s="188" t="s">
        <v>126</v>
      </c>
      <c r="G72" s="188" t="s">
        <v>334</v>
      </c>
      <c r="H72" s="188" t="s">
        <v>122</v>
      </c>
      <c r="I72" s="188" t="s">
        <v>234</v>
      </c>
      <c r="J72" s="188" t="s">
        <v>234</v>
      </c>
      <c r="K72" s="188" t="s">
        <v>234</v>
      </c>
      <c r="L72" s="188" t="s">
        <v>234</v>
      </c>
      <c r="M72" s="188" t="s">
        <v>234</v>
      </c>
      <c r="N72" s="188" t="s">
        <v>234</v>
      </c>
      <c r="O72" s="188" t="s">
        <v>110</v>
      </c>
      <c r="P72" s="188" t="s">
        <v>234</v>
      </c>
      <c r="Q72" s="188" t="s">
        <v>110</v>
      </c>
      <c r="R72" s="188" t="s">
        <v>110</v>
      </c>
      <c r="S72" s="188" t="s">
        <v>110</v>
      </c>
      <c r="T72" s="188" t="s">
        <v>110</v>
      </c>
      <c r="U72" s="188" t="s">
        <v>335</v>
      </c>
    </row>
    <row r="73" spans="1:21" ht="12.75" x14ac:dyDescent="0.2">
      <c r="A73" s="187">
        <v>45171.459791365742</v>
      </c>
      <c r="B73" s="188" t="s">
        <v>174</v>
      </c>
      <c r="C73" s="188" t="s">
        <v>25</v>
      </c>
      <c r="D73" s="188" t="s">
        <v>24</v>
      </c>
      <c r="E73" s="188" t="s">
        <v>22</v>
      </c>
      <c r="F73" s="188" t="s">
        <v>111</v>
      </c>
      <c r="G73" s="188" t="s">
        <v>100</v>
      </c>
      <c r="H73" s="188" t="s">
        <v>140</v>
      </c>
      <c r="I73" s="188" t="s">
        <v>110</v>
      </c>
      <c r="J73" s="188" t="s">
        <v>234</v>
      </c>
      <c r="K73" s="188" t="s">
        <v>110</v>
      </c>
      <c r="L73" s="188" t="s">
        <v>234</v>
      </c>
      <c r="M73" s="188" t="s">
        <v>234</v>
      </c>
      <c r="N73" s="188" t="s">
        <v>110</v>
      </c>
      <c r="O73" s="188" t="s">
        <v>234</v>
      </c>
      <c r="P73" s="188" t="s">
        <v>234</v>
      </c>
      <c r="Q73" s="188" t="s">
        <v>110</v>
      </c>
      <c r="R73" s="188" t="s">
        <v>235</v>
      </c>
      <c r="S73" s="188" t="s">
        <v>234</v>
      </c>
      <c r="T73" s="188" t="s">
        <v>110</v>
      </c>
      <c r="U73" s="188" t="s">
        <v>336</v>
      </c>
    </row>
    <row r="74" spans="1:21" ht="12.75" x14ac:dyDescent="0.2">
      <c r="A74" s="187">
        <v>45171.461776701384</v>
      </c>
      <c r="B74" s="188" t="s">
        <v>337</v>
      </c>
      <c r="C74" s="188" t="s">
        <v>25</v>
      </c>
      <c r="D74" s="188" t="s">
        <v>26</v>
      </c>
      <c r="E74" s="188" t="s">
        <v>27</v>
      </c>
      <c r="F74" s="188" t="s">
        <v>125</v>
      </c>
      <c r="G74" s="188" t="s">
        <v>338</v>
      </c>
      <c r="H74" s="188" t="s">
        <v>23</v>
      </c>
      <c r="I74" s="188" t="s">
        <v>234</v>
      </c>
      <c r="J74" s="188" t="s">
        <v>234</v>
      </c>
      <c r="K74" s="188" t="s">
        <v>234</v>
      </c>
      <c r="L74" s="188" t="s">
        <v>234</v>
      </c>
      <c r="M74" s="188" t="s">
        <v>234</v>
      </c>
      <c r="N74" s="188" t="s">
        <v>234</v>
      </c>
      <c r="O74" s="188" t="s">
        <v>234</v>
      </c>
      <c r="P74" s="188" t="s">
        <v>234</v>
      </c>
      <c r="Q74" s="188" t="s">
        <v>234</v>
      </c>
      <c r="R74" s="188" t="s">
        <v>235</v>
      </c>
      <c r="S74" s="188" t="s">
        <v>234</v>
      </c>
      <c r="T74" s="188" t="s">
        <v>234</v>
      </c>
    </row>
    <row r="75" spans="1:21" ht="12.75" x14ac:dyDescent="0.2">
      <c r="A75" s="187">
        <v>45171.462279618056</v>
      </c>
      <c r="B75" s="188" t="s">
        <v>339</v>
      </c>
      <c r="C75" s="188" t="s">
        <v>25</v>
      </c>
      <c r="D75" s="188" t="s">
        <v>24</v>
      </c>
      <c r="E75" s="188" t="s">
        <v>22</v>
      </c>
      <c r="F75" s="188" t="s">
        <v>119</v>
      </c>
      <c r="G75" s="188" t="s">
        <v>340</v>
      </c>
      <c r="H75" s="188" t="s">
        <v>29</v>
      </c>
      <c r="I75" s="188" t="s">
        <v>110</v>
      </c>
      <c r="J75" s="188" t="s">
        <v>110</v>
      </c>
      <c r="K75" s="188" t="s">
        <v>110</v>
      </c>
      <c r="L75" s="188" t="s">
        <v>110</v>
      </c>
      <c r="M75" s="188" t="s">
        <v>234</v>
      </c>
      <c r="N75" s="188" t="s">
        <v>234</v>
      </c>
      <c r="O75" s="188" t="s">
        <v>110</v>
      </c>
      <c r="P75" s="188" t="s">
        <v>234</v>
      </c>
      <c r="Q75" s="188" t="s">
        <v>110</v>
      </c>
      <c r="R75" s="188" t="s">
        <v>235</v>
      </c>
      <c r="S75" s="188" t="s">
        <v>234</v>
      </c>
      <c r="T75" s="188" t="s">
        <v>110</v>
      </c>
      <c r="U75" s="188" t="s">
        <v>30</v>
      </c>
    </row>
    <row r="76" spans="1:21" ht="12.75" x14ac:dyDescent="0.2">
      <c r="A76" s="187">
        <v>45171.462367337968</v>
      </c>
      <c r="B76" s="188" t="s">
        <v>341</v>
      </c>
      <c r="C76" s="188" t="s">
        <v>25</v>
      </c>
      <c r="D76" s="188" t="s">
        <v>26</v>
      </c>
      <c r="E76" s="188" t="s">
        <v>27</v>
      </c>
      <c r="F76" s="188" t="s">
        <v>113</v>
      </c>
      <c r="G76" s="188" t="s">
        <v>166</v>
      </c>
      <c r="H76" s="188" t="s">
        <v>122</v>
      </c>
      <c r="I76" s="188" t="s">
        <v>110</v>
      </c>
      <c r="J76" s="188" t="s">
        <v>110</v>
      </c>
      <c r="K76" s="188" t="s">
        <v>110</v>
      </c>
      <c r="L76" s="188" t="s">
        <v>110</v>
      </c>
      <c r="M76" s="188" t="s">
        <v>110</v>
      </c>
      <c r="N76" s="188" t="s">
        <v>110</v>
      </c>
      <c r="O76" s="188" t="s">
        <v>110</v>
      </c>
      <c r="P76" s="188" t="s">
        <v>110</v>
      </c>
      <c r="Q76" s="188" t="s">
        <v>110</v>
      </c>
      <c r="R76" s="188" t="s">
        <v>110</v>
      </c>
      <c r="S76" s="188" t="s">
        <v>110</v>
      </c>
      <c r="T76" s="188" t="s">
        <v>110</v>
      </c>
      <c r="U76" s="188" t="s">
        <v>30</v>
      </c>
    </row>
    <row r="77" spans="1:21" ht="12.75" x14ac:dyDescent="0.2">
      <c r="A77" s="187">
        <v>45171.462428402781</v>
      </c>
      <c r="B77" s="188" t="s">
        <v>195</v>
      </c>
      <c r="C77" s="188" t="s">
        <v>20</v>
      </c>
      <c r="D77" s="188" t="s">
        <v>21</v>
      </c>
      <c r="E77" s="188" t="s">
        <v>22</v>
      </c>
      <c r="F77" s="188" t="s">
        <v>109</v>
      </c>
      <c r="G77" s="188" t="s">
        <v>172</v>
      </c>
      <c r="H77" s="188" t="s">
        <v>140</v>
      </c>
      <c r="I77" s="188" t="s">
        <v>110</v>
      </c>
      <c r="J77" s="188" t="s">
        <v>110</v>
      </c>
      <c r="K77" s="188" t="s">
        <v>110</v>
      </c>
      <c r="L77" s="188" t="s">
        <v>110</v>
      </c>
      <c r="M77" s="188" t="s">
        <v>110</v>
      </c>
      <c r="N77" s="188" t="s">
        <v>110</v>
      </c>
      <c r="O77" s="188" t="s">
        <v>110</v>
      </c>
      <c r="P77" s="188" t="s">
        <v>110</v>
      </c>
      <c r="Q77" s="188" t="s">
        <v>110</v>
      </c>
      <c r="R77" s="188" t="s">
        <v>234</v>
      </c>
      <c r="S77" s="188" t="s">
        <v>234</v>
      </c>
      <c r="T77" s="188" t="s">
        <v>110</v>
      </c>
    </row>
    <row r="78" spans="1:21" ht="12.75" x14ac:dyDescent="0.2">
      <c r="A78" s="187">
        <v>45171.4671833912</v>
      </c>
      <c r="B78" s="188" t="s">
        <v>198</v>
      </c>
      <c r="C78" s="188" t="s">
        <v>20</v>
      </c>
      <c r="D78" s="188" t="s">
        <v>24</v>
      </c>
      <c r="E78" s="188" t="s">
        <v>22</v>
      </c>
      <c r="F78" s="188" t="s">
        <v>118</v>
      </c>
      <c r="G78" s="188" t="s">
        <v>188</v>
      </c>
      <c r="H78" s="188" t="s">
        <v>140</v>
      </c>
      <c r="I78" s="188" t="s">
        <v>110</v>
      </c>
      <c r="J78" s="188" t="s">
        <v>110</v>
      </c>
      <c r="K78" s="188" t="s">
        <v>110</v>
      </c>
      <c r="L78" s="188" t="s">
        <v>110</v>
      </c>
      <c r="M78" s="188" t="s">
        <v>110</v>
      </c>
      <c r="N78" s="188" t="s">
        <v>110</v>
      </c>
      <c r="O78" s="188" t="s">
        <v>110</v>
      </c>
      <c r="P78" s="188" t="s">
        <v>110</v>
      </c>
      <c r="Q78" s="188" t="s">
        <v>110</v>
      </c>
      <c r="R78" s="188" t="s">
        <v>235</v>
      </c>
      <c r="S78" s="188" t="s">
        <v>234</v>
      </c>
      <c r="T78" s="188" t="s">
        <v>234</v>
      </c>
    </row>
    <row r="79" spans="1:21" ht="12.75" x14ac:dyDescent="0.2">
      <c r="A79" s="187">
        <v>45171.469553449075</v>
      </c>
      <c r="B79" s="188" t="s">
        <v>199</v>
      </c>
      <c r="C79" s="188" t="s">
        <v>20</v>
      </c>
      <c r="D79" s="188" t="s">
        <v>24</v>
      </c>
      <c r="E79" s="188" t="s">
        <v>27</v>
      </c>
      <c r="F79" s="188" t="s">
        <v>111</v>
      </c>
      <c r="G79" s="188" t="s">
        <v>100</v>
      </c>
      <c r="H79" s="188" t="s">
        <v>140</v>
      </c>
      <c r="I79" s="188" t="s">
        <v>110</v>
      </c>
      <c r="J79" s="188" t="s">
        <v>110</v>
      </c>
      <c r="K79" s="188" t="s">
        <v>110</v>
      </c>
      <c r="L79" s="188" t="s">
        <v>110</v>
      </c>
      <c r="M79" s="188" t="s">
        <v>234</v>
      </c>
      <c r="N79" s="188" t="s">
        <v>234</v>
      </c>
      <c r="O79" s="188" t="s">
        <v>110</v>
      </c>
      <c r="P79" s="188" t="s">
        <v>110</v>
      </c>
      <c r="Q79" s="188" t="s">
        <v>110</v>
      </c>
      <c r="R79" s="188" t="s">
        <v>234</v>
      </c>
      <c r="S79" s="188" t="s">
        <v>234</v>
      </c>
      <c r="T79" s="188" t="s">
        <v>110</v>
      </c>
    </row>
    <row r="80" spans="1:21" ht="12.75" x14ac:dyDescent="0.2">
      <c r="A80" s="187">
        <v>45171.471833773146</v>
      </c>
      <c r="B80" s="188" t="s">
        <v>342</v>
      </c>
      <c r="C80" s="188" t="s">
        <v>25</v>
      </c>
      <c r="D80" s="188" t="s">
        <v>26</v>
      </c>
      <c r="E80" s="188" t="s">
        <v>27</v>
      </c>
      <c r="F80" s="188" t="s">
        <v>112</v>
      </c>
      <c r="G80" s="188" t="s">
        <v>343</v>
      </c>
      <c r="H80" s="188" t="s">
        <v>29</v>
      </c>
      <c r="I80" s="188" t="s">
        <v>110</v>
      </c>
      <c r="J80" s="188" t="s">
        <v>110</v>
      </c>
      <c r="K80" s="188" t="s">
        <v>110</v>
      </c>
      <c r="L80" s="188" t="s">
        <v>110</v>
      </c>
      <c r="M80" s="188" t="s">
        <v>110</v>
      </c>
      <c r="N80" s="188" t="s">
        <v>110</v>
      </c>
      <c r="O80" s="188" t="s">
        <v>110</v>
      </c>
      <c r="P80" s="188" t="s">
        <v>110</v>
      </c>
      <c r="Q80" s="188" t="s">
        <v>110</v>
      </c>
      <c r="R80" s="188" t="s">
        <v>110</v>
      </c>
      <c r="S80" s="188" t="s">
        <v>110</v>
      </c>
      <c r="T80" s="188" t="s">
        <v>110</v>
      </c>
    </row>
    <row r="81" spans="1:21" ht="12.75" x14ac:dyDescent="0.2">
      <c r="A81" s="187">
        <v>45171.472989050926</v>
      </c>
      <c r="B81" s="188" t="s">
        <v>344</v>
      </c>
      <c r="C81" s="188" t="s">
        <v>20</v>
      </c>
      <c r="D81" s="188" t="s">
        <v>24</v>
      </c>
      <c r="E81" s="188" t="s">
        <v>27</v>
      </c>
      <c r="F81" s="188" t="s">
        <v>116</v>
      </c>
      <c r="G81" s="188" t="s">
        <v>345</v>
      </c>
      <c r="H81" s="188" t="s">
        <v>29</v>
      </c>
      <c r="I81" s="188" t="s">
        <v>110</v>
      </c>
      <c r="J81" s="188" t="s">
        <v>110</v>
      </c>
      <c r="K81" s="188" t="s">
        <v>110</v>
      </c>
      <c r="M81" s="188" t="s">
        <v>110</v>
      </c>
      <c r="N81" s="188" t="s">
        <v>110</v>
      </c>
      <c r="O81" s="188" t="s">
        <v>110</v>
      </c>
      <c r="P81" s="188" t="s">
        <v>110</v>
      </c>
      <c r="R81" s="188" t="s">
        <v>110</v>
      </c>
      <c r="S81" s="188" t="s">
        <v>110</v>
      </c>
      <c r="T81" s="188" t="s">
        <v>110</v>
      </c>
    </row>
    <row r="82" spans="1:21" ht="12.75" x14ac:dyDescent="0.2">
      <c r="A82" s="187">
        <v>45171.473097951384</v>
      </c>
      <c r="B82" s="188" t="s">
        <v>178</v>
      </c>
      <c r="C82" s="188" t="s">
        <v>25</v>
      </c>
      <c r="D82" s="188" t="s">
        <v>26</v>
      </c>
      <c r="E82" s="188" t="s">
        <v>27</v>
      </c>
      <c r="F82" s="188" t="s">
        <v>119</v>
      </c>
      <c r="G82" s="188" t="s">
        <v>179</v>
      </c>
      <c r="H82" s="188" t="s">
        <v>122</v>
      </c>
      <c r="I82" s="188" t="s">
        <v>234</v>
      </c>
      <c r="J82" s="188" t="s">
        <v>110</v>
      </c>
      <c r="K82" s="188" t="s">
        <v>234</v>
      </c>
      <c r="L82" s="188" t="s">
        <v>234</v>
      </c>
      <c r="M82" s="188" t="s">
        <v>234</v>
      </c>
      <c r="N82" s="188" t="s">
        <v>234</v>
      </c>
      <c r="O82" s="188" t="s">
        <v>110</v>
      </c>
      <c r="P82" s="188" t="s">
        <v>110</v>
      </c>
      <c r="Q82" s="188" t="s">
        <v>110</v>
      </c>
      <c r="R82" s="188" t="s">
        <v>253</v>
      </c>
      <c r="S82" s="188" t="s">
        <v>234</v>
      </c>
      <c r="T82" s="188" t="s">
        <v>234</v>
      </c>
    </row>
    <row r="83" spans="1:21" ht="12.75" x14ac:dyDescent="0.2">
      <c r="A83" s="187">
        <v>45171.473234849538</v>
      </c>
      <c r="B83" s="188" t="s">
        <v>346</v>
      </c>
      <c r="C83" s="188" t="s">
        <v>25</v>
      </c>
      <c r="D83" s="188" t="s">
        <v>31</v>
      </c>
      <c r="E83" s="188" t="s">
        <v>27</v>
      </c>
      <c r="F83" s="188" t="s">
        <v>109</v>
      </c>
      <c r="G83" s="188" t="s">
        <v>102</v>
      </c>
      <c r="H83" s="188" t="s">
        <v>140</v>
      </c>
      <c r="I83" s="188" t="s">
        <v>110</v>
      </c>
      <c r="J83" s="188" t="s">
        <v>234</v>
      </c>
      <c r="K83" s="188" t="s">
        <v>235</v>
      </c>
      <c r="L83" s="188" t="s">
        <v>235</v>
      </c>
      <c r="M83" s="188" t="s">
        <v>110</v>
      </c>
      <c r="N83" s="188" t="s">
        <v>234</v>
      </c>
      <c r="O83" s="188" t="s">
        <v>110</v>
      </c>
      <c r="P83" s="188" t="s">
        <v>110</v>
      </c>
      <c r="Q83" s="188" t="s">
        <v>110</v>
      </c>
      <c r="R83" s="188" t="s">
        <v>110</v>
      </c>
      <c r="S83" s="188" t="s">
        <v>110</v>
      </c>
      <c r="T83" s="188" t="s">
        <v>110</v>
      </c>
      <c r="U83" s="188" t="s">
        <v>347</v>
      </c>
    </row>
    <row r="84" spans="1:21" ht="12.75" x14ac:dyDescent="0.2">
      <c r="A84" s="187">
        <v>45171.475518611114</v>
      </c>
      <c r="B84" s="188" t="s">
        <v>175</v>
      </c>
      <c r="C84" s="188" t="s">
        <v>20</v>
      </c>
      <c r="D84" s="188" t="s">
        <v>26</v>
      </c>
      <c r="E84" s="188" t="s">
        <v>27</v>
      </c>
      <c r="F84" s="188" t="s">
        <v>124</v>
      </c>
      <c r="G84" s="188" t="s">
        <v>176</v>
      </c>
      <c r="H84" s="188" t="s">
        <v>122</v>
      </c>
      <c r="I84" s="188" t="s">
        <v>234</v>
      </c>
      <c r="J84" s="188" t="s">
        <v>234</v>
      </c>
      <c r="K84" s="188" t="s">
        <v>234</v>
      </c>
      <c r="L84" s="188" t="s">
        <v>234</v>
      </c>
      <c r="M84" s="188" t="s">
        <v>234</v>
      </c>
      <c r="N84" s="188" t="s">
        <v>234</v>
      </c>
      <c r="O84" s="188" t="s">
        <v>234</v>
      </c>
      <c r="P84" s="188" t="s">
        <v>234</v>
      </c>
      <c r="Q84" s="188" t="s">
        <v>234</v>
      </c>
      <c r="R84" s="188" t="s">
        <v>234</v>
      </c>
      <c r="S84" s="188" t="s">
        <v>234</v>
      </c>
      <c r="T84" s="188" t="s">
        <v>234</v>
      </c>
    </row>
    <row r="85" spans="1:21" ht="12.75" x14ac:dyDescent="0.2">
      <c r="A85" s="187">
        <v>45171.480252870373</v>
      </c>
      <c r="B85" s="188" t="s">
        <v>348</v>
      </c>
      <c r="C85" s="188" t="s">
        <v>20</v>
      </c>
      <c r="D85" s="188" t="s">
        <v>26</v>
      </c>
      <c r="E85" s="188" t="s">
        <v>27</v>
      </c>
      <c r="F85" s="188" t="s">
        <v>113</v>
      </c>
      <c r="G85" s="188" t="s">
        <v>316</v>
      </c>
      <c r="H85" s="188" t="s">
        <v>122</v>
      </c>
      <c r="I85" s="188" t="s">
        <v>110</v>
      </c>
      <c r="J85" s="188" t="s">
        <v>110</v>
      </c>
      <c r="K85" s="188" t="s">
        <v>110</v>
      </c>
      <c r="L85" s="188" t="s">
        <v>234</v>
      </c>
      <c r="M85" s="188" t="s">
        <v>110</v>
      </c>
      <c r="N85" s="188" t="s">
        <v>110</v>
      </c>
      <c r="O85" s="188" t="s">
        <v>110</v>
      </c>
      <c r="P85" s="188" t="s">
        <v>110</v>
      </c>
      <c r="Q85" s="188" t="s">
        <v>110</v>
      </c>
      <c r="R85" s="188" t="s">
        <v>235</v>
      </c>
      <c r="S85" s="188" t="s">
        <v>234</v>
      </c>
      <c r="T85" s="188" t="s">
        <v>110</v>
      </c>
      <c r="U85" s="188" t="s">
        <v>349</v>
      </c>
    </row>
    <row r="86" spans="1:21" ht="12.75" x14ac:dyDescent="0.2">
      <c r="A86" s="187">
        <v>45171.482962847222</v>
      </c>
      <c r="B86" s="188" t="s">
        <v>187</v>
      </c>
      <c r="C86" s="188" t="s">
        <v>20</v>
      </c>
      <c r="D86" s="188" t="s">
        <v>21</v>
      </c>
      <c r="E86" s="188" t="s">
        <v>27</v>
      </c>
      <c r="F86" s="188" t="s">
        <v>111</v>
      </c>
      <c r="G86" s="188" t="s">
        <v>100</v>
      </c>
      <c r="H86" s="188" t="s">
        <v>29</v>
      </c>
      <c r="I86" s="188" t="s">
        <v>234</v>
      </c>
      <c r="J86" s="188" t="s">
        <v>234</v>
      </c>
      <c r="K86" s="188" t="s">
        <v>234</v>
      </c>
      <c r="L86" s="188" t="s">
        <v>234</v>
      </c>
      <c r="M86" s="188" t="s">
        <v>234</v>
      </c>
      <c r="N86" s="188" t="s">
        <v>234</v>
      </c>
      <c r="O86" s="188" t="s">
        <v>234</v>
      </c>
      <c r="P86" s="188" t="s">
        <v>235</v>
      </c>
      <c r="Q86" s="188" t="s">
        <v>110</v>
      </c>
      <c r="R86" s="188" t="s">
        <v>235</v>
      </c>
      <c r="S86" s="188" t="s">
        <v>234</v>
      </c>
      <c r="T86" s="188" t="s">
        <v>234</v>
      </c>
    </row>
    <row r="87" spans="1:21" ht="12.75" x14ac:dyDescent="0.2">
      <c r="A87" s="187">
        <v>45171.483048483795</v>
      </c>
      <c r="B87" s="188" t="s">
        <v>350</v>
      </c>
      <c r="C87" s="188" t="s">
        <v>25</v>
      </c>
      <c r="D87" s="188" t="s">
        <v>21</v>
      </c>
      <c r="E87" s="188" t="s">
        <v>27</v>
      </c>
      <c r="F87" s="188" t="s">
        <v>125</v>
      </c>
      <c r="G87" s="188" t="s">
        <v>351</v>
      </c>
      <c r="H87" s="188" t="s">
        <v>28</v>
      </c>
      <c r="I87" s="188" t="s">
        <v>110</v>
      </c>
      <c r="J87" s="188" t="s">
        <v>110</v>
      </c>
      <c r="K87" s="188" t="s">
        <v>110</v>
      </c>
      <c r="L87" s="188" t="s">
        <v>110</v>
      </c>
      <c r="M87" s="188" t="s">
        <v>110</v>
      </c>
      <c r="N87" s="188" t="s">
        <v>110</v>
      </c>
      <c r="O87" s="188" t="s">
        <v>110</v>
      </c>
      <c r="P87" s="188" t="s">
        <v>110</v>
      </c>
      <c r="Q87" s="188" t="s">
        <v>110</v>
      </c>
      <c r="R87" s="188" t="s">
        <v>110</v>
      </c>
      <c r="S87" s="188" t="s">
        <v>110</v>
      </c>
      <c r="T87" s="188" t="s">
        <v>110</v>
      </c>
      <c r="U87" s="188" t="s">
        <v>352</v>
      </c>
    </row>
    <row r="88" spans="1:21" ht="12.75" x14ac:dyDescent="0.2">
      <c r="A88" s="187">
        <v>45171.483406550928</v>
      </c>
      <c r="B88" s="188" t="s">
        <v>173</v>
      </c>
      <c r="C88" s="188" t="s">
        <v>20</v>
      </c>
      <c r="D88" s="188" t="s">
        <v>26</v>
      </c>
      <c r="E88" s="188" t="s">
        <v>27</v>
      </c>
      <c r="F88" s="188" t="s">
        <v>113</v>
      </c>
      <c r="G88" s="188" t="s">
        <v>114</v>
      </c>
      <c r="H88" s="188" t="s">
        <v>29</v>
      </c>
      <c r="I88" s="188" t="s">
        <v>234</v>
      </c>
      <c r="J88" s="188" t="s">
        <v>234</v>
      </c>
      <c r="K88" s="188" t="s">
        <v>234</v>
      </c>
      <c r="L88" s="188" t="s">
        <v>234</v>
      </c>
      <c r="M88" s="188" t="s">
        <v>235</v>
      </c>
      <c r="N88" s="188" t="s">
        <v>235</v>
      </c>
      <c r="O88" s="188" t="s">
        <v>235</v>
      </c>
      <c r="P88" s="188" t="s">
        <v>235</v>
      </c>
      <c r="Q88" s="188" t="s">
        <v>235</v>
      </c>
      <c r="R88" s="188" t="s">
        <v>253</v>
      </c>
      <c r="S88" s="188" t="s">
        <v>235</v>
      </c>
      <c r="T88" s="188" t="s">
        <v>235</v>
      </c>
    </row>
    <row r="89" spans="1:21" ht="12.75" x14ac:dyDescent="0.2">
      <c r="A89" s="187">
        <v>45171.503801342595</v>
      </c>
      <c r="B89" s="188" t="s">
        <v>353</v>
      </c>
      <c r="C89" s="188" t="s">
        <v>25</v>
      </c>
      <c r="D89" s="188" t="s">
        <v>21</v>
      </c>
      <c r="E89" s="188" t="s">
        <v>22</v>
      </c>
      <c r="F89" s="188" t="s">
        <v>113</v>
      </c>
      <c r="G89" s="188" t="s">
        <v>354</v>
      </c>
      <c r="H89" s="188" t="s">
        <v>140</v>
      </c>
      <c r="I89" s="188" t="s">
        <v>110</v>
      </c>
      <c r="J89" s="188" t="s">
        <v>110</v>
      </c>
      <c r="K89" s="188" t="s">
        <v>234</v>
      </c>
      <c r="L89" s="188" t="s">
        <v>234</v>
      </c>
      <c r="M89" s="188" t="s">
        <v>110</v>
      </c>
      <c r="N89" s="188" t="s">
        <v>110</v>
      </c>
      <c r="O89" s="188" t="s">
        <v>110</v>
      </c>
      <c r="P89" s="188" t="s">
        <v>110</v>
      </c>
      <c r="Q89" s="188" t="s">
        <v>110</v>
      </c>
      <c r="R89" s="188" t="s">
        <v>253</v>
      </c>
      <c r="S89" s="188" t="s">
        <v>234</v>
      </c>
      <c r="T89" s="188" t="s">
        <v>110</v>
      </c>
      <c r="U89" s="188" t="s">
        <v>355</v>
      </c>
    </row>
    <row r="90" spans="1:21" ht="12.75" x14ac:dyDescent="0.2">
      <c r="A90" s="187">
        <v>45171.712039965278</v>
      </c>
      <c r="B90" s="188" t="s">
        <v>356</v>
      </c>
      <c r="C90" s="188" t="s">
        <v>20</v>
      </c>
      <c r="D90" s="188" t="s">
        <v>26</v>
      </c>
      <c r="E90" s="188" t="s">
        <v>27</v>
      </c>
      <c r="F90" s="188" t="s">
        <v>113</v>
      </c>
      <c r="G90" s="188" t="s">
        <v>316</v>
      </c>
      <c r="H90" s="188" t="s">
        <v>23</v>
      </c>
      <c r="I90" s="188" t="s">
        <v>234</v>
      </c>
      <c r="J90" s="188" t="s">
        <v>234</v>
      </c>
      <c r="K90" s="188" t="s">
        <v>234</v>
      </c>
      <c r="L90" s="188" t="s">
        <v>234</v>
      </c>
      <c r="M90" s="188" t="s">
        <v>234</v>
      </c>
      <c r="N90" s="188" t="s">
        <v>234</v>
      </c>
      <c r="O90" s="188" t="s">
        <v>234</v>
      </c>
      <c r="P90" s="188" t="s">
        <v>234</v>
      </c>
      <c r="Q90" s="188" t="s">
        <v>234</v>
      </c>
      <c r="R90" s="188" t="s">
        <v>234</v>
      </c>
      <c r="S90" s="188" t="s">
        <v>234</v>
      </c>
      <c r="T90" s="188" t="s">
        <v>234</v>
      </c>
    </row>
    <row r="91" spans="1:21" ht="12.75" x14ac:dyDescent="0.2">
      <c r="A91" s="187">
        <v>45173.410049918981</v>
      </c>
      <c r="B91" s="188" t="s">
        <v>357</v>
      </c>
      <c r="C91" s="188" t="s">
        <v>20</v>
      </c>
      <c r="D91" s="188" t="s">
        <v>26</v>
      </c>
      <c r="E91" s="188" t="s">
        <v>27</v>
      </c>
      <c r="F91" s="188" t="s">
        <v>124</v>
      </c>
      <c r="G91" s="188" t="s">
        <v>145</v>
      </c>
      <c r="H91" s="188" t="s">
        <v>28</v>
      </c>
      <c r="I91" s="188" t="s">
        <v>234</v>
      </c>
      <c r="J91" s="188" t="s">
        <v>234</v>
      </c>
      <c r="K91" s="188" t="s">
        <v>235</v>
      </c>
      <c r="L91" s="188" t="s">
        <v>235</v>
      </c>
      <c r="M91" s="188" t="s">
        <v>235</v>
      </c>
      <c r="N91" s="188" t="s">
        <v>234</v>
      </c>
      <c r="O91" s="188" t="s">
        <v>234</v>
      </c>
      <c r="P91" s="188" t="s">
        <v>234</v>
      </c>
      <c r="Q91" s="188" t="s">
        <v>234</v>
      </c>
      <c r="R91" s="188" t="s">
        <v>235</v>
      </c>
      <c r="S91" s="188" t="s">
        <v>234</v>
      </c>
      <c r="T91" s="188" t="s">
        <v>234</v>
      </c>
      <c r="U91" s="188" t="s">
        <v>30</v>
      </c>
    </row>
    <row r="92" spans="1:21" ht="12.75" x14ac:dyDescent="0.2">
      <c r="A92" s="187">
        <v>45173.410267037034</v>
      </c>
      <c r="B92" s="188" t="s">
        <v>358</v>
      </c>
      <c r="C92" s="188" t="s">
        <v>20</v>
      </c>
      <c r="D92" s="188" t="s">
        <v>26</v>
      </c>
      <c r="E92" s="188" t="s">
        <v>27</v>
      </c>
      <c r="F92" s="188" t="s">
        <v>124</v>
      </c>
      <c r="G92" s="188" t="s">
        <v>145</v>
      </c>
      <c r="H92" s="188" t="s">
        <v>23</v>
      </c>
      <c r="I92" s="188" t="s">
        <v>110</v>
      </c>
      <c r="J92" s="188" t="s">
        <v>110</v>
      </c>
      <c r="K92" s="188" t="s">
        <v>110</v>
      </c>
      <c r="L92" s="188" t="s">
        <v>110</v>
      </c>
      <c r="M92" s="188" t="s">
        <v>234</v>
      </c>
      <c r="N92" s="188" t="s">
        <v>234</v>
      </c>
      <c r="O92" s="188" t="s">
        <v>234</v>
      </c>
      <c r="P92" s="188" t="s">
        <v>234</v>
      </c>
      <c r="Q92" s="188" t="s">
        <v>234</v>
      </c>
      <c r="R92" s="188" t="s">
        <v>235</v>
      </c>
      <c r="S92" s="188" t="s">
        <v>234</v>
      </c>
      <c r="T92" s="188" t="s">
        <v>110</v>
      </c>
      <c r="U92" s="188" t="s">
        <v>30</v>
      </c>
    </row>
    <row r="93" spans="1:21" ht="12.75" x14ac:dyDescent="0.2">
      <c r="A93" s="187">
        <v>45173.421092673612</v>
      </c>
      <c r="B93" s="188" t="s">
        <v>359</v>
      </c>
      <c r="C93" s="188" t="s">
        <v>20</v>
      </c>
      <c r="D93" s="188" t="s">
        <v>26</v>
      </c>
      <c r="E93" s="188" t="s">
        <v>27</v>
      </c>
      <c r="F93" s="188" t="s">
        <v>124</v>
      </c>
      <c r="G93" s="188" t="s">
        <v>145</v>
      </c>
      <c r="H93" s="188" t="s">
        <v>29</v>
      </c>
      <c r="I93" s="188" t="s">
        <v>110</v>
      </c>
      <c r="J93" s="188" t="s">
        <v>110</v>
      </c>
      <c r="K93" s="188" t="s">
        <v>110</v>
      </c>
      <c r="L93" s="188" t="s">
        <v>110</v>
      </c>
      <c r="M93" s="188" t="s">
        <v>110</v>
      </c>
      <c r="N93" s="188" t="s">
        <v>110</v>
      </c>
      <c r="O93" s="188" t="s">
        <v>110</v>
      </c>
      <c r="P93" s="188" t="s">
        <v>110</v>
      </c>
      <c r="Q93" s="188" t="s">
        <v>110</v>
      </c>
      <c r="R93" s="188" t="s">
        <v>110</v>
      </c>
      <c r="S93" s="188" t="s">
        <v>110</v>
      </c>
      <c r="T93" s="188" t="s">
        <v>110</v>
      </c>
    </row>
    <row r="94" spans="1:21" ht="12.75" x14ac:dyDescent="0.2"/>
    <row r="95" spans="1:21" ht="12.75" x14ac:dyDescent="0.2"/>
    <row r="96" spans="1:21" ht="12.75" x14ac:dyDescent="0.2"/>
    <row r="97" ht="12.75" x14ac:dyDescent="0.2"/>
    <row r="98" ht="12.75" x14ac:dyDescent="0.2"/>
    <row r="99" ht="12.75" x14ac:dyDescent="0.2"/>
    <row r="100" ht="12.75" x14ac:dyDescent="0.2"/>
  </sheetData>
  <autoFilter ref="I1:I161" xr:uid="{CADC735E-FAB5-4685-865D-11839172C801}"/>
  <hyperlinks>
    <hyperlink ref="C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7183-7D3F-4323-AB47-E38B9BCFFF3A}">
  <dimension ref="A1:U93"/>
  <sheetViews>
    <sheetView topLeftCell="A70" zoomScale="80" zoomScaleNormal="80" workbookViewId="0">
      <selection activeCell="B103" sqref="B103"/>
    </sheetView>
  </sheetViews>
  <sheetFormatPr defaultColWidth="12.5703125" defaultRowHeight="12.75" x14ac:dyDescent="0.2"/>
  <cols>
    <col min="1" max="27" width="18.85546875" customWidth="1"/>
  </cols>
  <sheetData>
    <row r="1" spans="1:21" x14ac:dyDescent="0.2">
      <c r="A1" s="186" t="s">
        <v>0</v>
      </c>
      <c r="B1" s="186" t="s">
        <v>94</v>
      </c>
      <c r="C1" s="186" t="s">
        <v>1</v>
      </c>
      <c r="D1" s="186" t="s">
        <v>2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  <c r="R1" s="186" t="s">
        <v>16</v>
      </c>
      <c r="S1" s="186" t="s">
        <v>17</v>
      </c>
      <c r="T1" s="186" t="s">
        <v>18</v>
      </c>
      <c r="U1" s="186" t="s">
        <v>19</v>
      </c>
    </row>
    <row r="2" spans="1:21" x14ac:dyDescent="0.2">
      <c r="A2" s="187">
        <v>45171.41580396991</v>
      </c>
      <c r="B2" s="188" t="s">
        <v>233</v>
      </c>
      <c r="C2" s="188" t="s">
        <v>20</v>
      </c>
      <c r="D2" s="188" t="s">
        <v>26</v>
      </c>
      <c r="E2" s="188" t="s">
        <v>27</v>
      </c>
      <c r="F2" s="188" t="s">
        <v>109</v>
      </c>
      <c r="G2" s="188" t="s">
        <v>160</v>
      </c>
      <c r="H2" s="188" t="s">
        <v>29</v>
      </c>
      <c r="I2" s="188">
        <v>4</v>
      </c>
      <c r="J2" s="188">
        <v>4</v>
      </c>
      <c r="K2" s="188">
        <v>4</v>
      </c>
      <c r="L2" s="188">
        <v>4</v>
      </c>
      <c r="M2" s="188">
        <v>4</v>
      </c>
      <c r="N2" s="188">
        <v>4</v>
      </c>
      <c r="O2" s="188">
        <v>4</v>
      </c>
      <c r="P2" s="188">
        <v>4</v>
      </c>
      <c r="Q2" s="188">
        <v>4</v>
      </c>
      <c r="R2" s="188">
        <v>3</v>
      </c>
      <c r="S2" s="188">
        <v>4</v>
      </c>
      <c r="T2" s="188">
        <v>4</v>
      </c>
      <c r="U2" s="188" t="s">
        <v>30</v>
      </c>
    </row>
    <row r="3" spans="1:21" x14ac:dyDescent="0.2">
      <c r="A3" s="187">
        <v>45171.416378692127</v>
      </c>
      <c r="B3" s="188" t="s">
        <v>236</v>
      </c>
      <c r="C3" s="188" t="s">
        <v>20</v>
      </c>
      <c r="D3" s="188" t="s">
        <v>24</v>
      </c>
      <c r="E3" s="188" t="s">
        <v>27</v>
      </c>
      <c r="F3" s="188" t="s">
        <v>113</v>
      </c>
      <c r="G3" s="188" t="s">
        <v>166</v>
      </c>
      <c r="H3" s="188" t="s">
        <v>28</v>
      </c>
      <c r="I3" s="188">
        <v>4</v>
      </c>
      <c r="J3" s="188">
        <v>3</v>
      </c>
      <c r="K3" s="188">
        <v>4</v>
      </c>
      <c r="L3" s="188">
        <v>4</v>
      </c>
      <c r="M3" s="188">
        <v>5</v>
      </c>
      <c r="N3" s="188">
        <v>5</v>
      </c>
      <c r="O3" s="188">
        <v>5</v>
      </c>
      <c r="P3" s="188">
        <v>5</v>
      </c>
      <c r="Q3" s="188">
        <v>5</v>
      </c>
      <c r="R3" s="188">
        <v>3</v>
      </c>
      <c r="S3" s="188">
        <v>4</v>
      </c>
      <c r="T3" s="188">
        <v>5</v>
      </c>
      <c r="U3" s="188" t="s">
        <v>360</v>
      </c>
    </row>
    <row r="4" spans="1:21" x14ac:dyDescent="0.2">
      <c r="A4" s="187">
        <v>45171.418825277782</v>
      </c>
      <c r="B4" s="188" t="s">
        <v>191</v>
      </c>
      <c r="C4" s="188" t="s">
        <v>25</v>
      </c>
      <c r="D4" s="188" t="s">
        <v>24</v>
      </c>
      <c r="E4" s="188" t="s">
        <v>22</v>
      </c>
      <c r="F4" s="188" t="s">
        <v>109</v>
      </c>
      <c r="G4" s="188" t="s">
        <v>96</v>
      </c>
      <c r="H4" s="188" t="s">
        <v>140</v>
      </c>
      <c r="I4" s="188">
        <v>5</v>
      </c>
      <c r="J4" s="188">
        <v>5</v>
      </c>
      <c r="K4" s="188">
        <v>5</v>
      </c>
      <c r="L4" s="188">
        <v>5</v>
      </c>
      <c r="M4" s="188">
        <v>5</v>
      </c>
      <c r="N4" s="188">
        <v>5</v>
      </c>
      <c r="O4" s="188">
        <v>5</v>
      </c>
      <c r="P4" s="188">
        <v>5</v>
      </c>
      <c r="Q4" s="188">
        <v>5</v>
      </c>
      <c r="R4" s="188">
        <v>1</v>
      </c>
      <c r="S4" s="188">
        <v>4</v>
      </c>
      <c r="T4" s="188">
        <v>4</v>
      </c>
    </row>
    <row r="5" spans="1:21" x14ac:dyDescent="0.2">
      <c r="A5" s="187">
        <v>45171.419419687503</v>
      </c>
      <c r="B5" s="188" t="s">
        <v>193</v>
      </c>
      <c r="C5" s="188" t="s">
        <v>20</v>
      </c>
      <c r="D5" s="188" t="s">
        <v>26</v>
      </c>
      <c r="E5" s="188" t="s">
        <v>27</v>
      </c>
      <c r="F5" s="188" t="s">
        <v>109</v>
      </c>
      <c r="G5" s="188" t="s">
        <v>239</v>
      </c>
      <c r="H5" s="188" t="s">
        <v>140</v>
      </c>
      <c r="I5" s="188">
        <v>5</v>
      </c>
      <c r="J5" s="188">
        <v>5</v>
      </c>
      <c r="K5" s="188">
        <v>5</v>
      </c>
      <c r="L5" s="188">
        <v>5</v>
      </c>
      <c r="M5" s="188">
        <v>5</v>
      </c>
      <c r="N5" s="188">
        <v>5</v>
      </c>
      <c r="O5" s="188">
        <v>5</v>
      </c>
      <c r="P5" s="188">
        <v>5</v>
      </c>
      <c r="Q5" s="188">
        <v>5</v>
      </c>
      <c r="R5" s="188">
        <v>5</v>
      </c>
      <c r="S5" s="188">
        <v>5</v>
      </c>
      <c r="T5" s="188">
        <v>5</v>
      </c>
      <c r="U5" s="188" t="s">
        <v>240</v>
      </c>
    </row>
    <row r="6" spans="1:21" x14ac:dyDescent="0.2">
      <c r="A6" s="187">
        <v>45171.419541886571</v>
      </c>
      <c r="B6" s="188" t="s">
        <v>241</v>
      </c>
      <c r="C6" s="188" t="s">
        <v>20</v>
      </c>
      <c r="D6" s="188" t="s">
        <v>24</v>
      </c>
      <c r="E6" s="188" t="s">
        <v>22</v>
      </c>
      <c r="F6" s="188" t="s">
        <v>121</v>
      </c>
      <c r="G6" s="188" t="s">
        <v>142</v>
      </c>
      <c r="H6" s="188" t="s">
        <v>28</v>
      </c>
      <c r="I6" s="188">
        <v>5</v>
      </c>
      <c r="J6" s="188">
        <v>5</v>
      </c>
      <c r="K6" s="188">
        <v>5</v>
      </c>
      <c r="L6" s="188">
        <v>4</v>
      </c>
      <c r="M6" s="188">
        <v>5</v>
      </c>
      <c r="N6" s="188">
        <v>5</v>
      </c>
      <c r="O6" s="188">
        <v>5</v>
      </c>
      <c r="P6" s="188">
        <v>5</v>
      </c>
      <c r="Q6" s="188">
        <v>5</v>
      </c>
      <c r="R6" s="188">
        <v>4</v>
      </c>
      <c r="S6" s="188">
        <v>5</v>
      </c>
      <c r="T6" s="188">
        <v>5</v>
      </c>
      <c r="U6" s="188" t="s">
        <v>361</v>
      </c>
    </row>
    <row r="7" spans="1:21" x14ac:dyDescent="0.2">
      <c r="A7" s="187">
        <v>45171.419723738421</v>
      </c>
      <c r="B7" s="188" t="s">
        <v>243</v>
      </c>
      <c r="C7" s="188" t="s">
        <v>25</v>
      </c>
      <c r="D7" s="188" t="s">
        <v>24</v>
      </c>
      <c r="E7" s="188" t="s">
        <v>27</v>
      </c>
      <c r="F7" s="188" t="s">
        <v>112</v>
      </c>
      <c r="G7" s="188" t="s">
        <v>244</v>
      </c>
      <c r="H7" s="188" t="s">
        <v>28</v>
      </c>
      <c r="I7" s="188">
        <v>5</v>
      </c>
      <c r="J7" s="188">
        <v>5</v>
      </c>
      <c r="K7" s="188">
        <v>5</v>
      </c>
      <c r="L7" s="188">
        <v>5</v>
      </c>
      <c r="M7" s="188">
        <v>5</v>
      </c>
      <c r="N7" s="188">
        <v>5</v>
      </c>
      <c r="O7" s="188">
        <v>5</v>
      </c>
      <c r="P7" s="188">
        <v>5</v>
      </c>
      <c r="Q7" s="188">
        <v>5</v>
      </c>
      <c r="R7" s="188">
        <v>5</v>
      </c>
      <c r="S7" s="188">
        <v>5</v>
      </c>
      <c r="T7" s="188">
        <v>5</v>
      </c>
    </row>
    <row r="8" spans="1:21" x14ac:dyDescent="0.2">
      <c r="A8" s="187">
        <v>45171.41983431713</v>
      </c>
      <c r="B8" s="188" t="s">
        <v>245</v>
      </c>
      <c r="C8" s="188" t="s">
        <v>20</v>
      </c>
      <c r="D8" s="188" t="s">
        <v>26</v>
      </c>
      <c r="E8" s="188" t="s">
        <v>27</v>
      </c>
      <c r="F8" s="188" t="s">
        <v>112</v>
      </c>
      <c r="G8" s="188" t="s">
        <v>246</v>
      </c>
      <c r="H8" s="188" t="s">
        <v>28</v>
      </c>
      <c r="I8" s="188">
        <v>4</v>
      </c>
      <c r="J8" s="188">
        <v>3</v>
      </c>
      <c r="K8" s="188">
        <v>4</v>
      </c>
      <c r="L8" s="188">
        <v>4</v>
      </c>
      <c r="M8" s="188">
        <v>3</v>
      </c>
      <c r="N8" s="188">
        <v>4</v>
      </c>
      <c r="O8" s="188">
        <v>3</v>
      </c>
      <c r="P8" s="188">
        <v>4</v>
      </c>
      <c r="Q8" s="188">
        <v>4</v>
      </c>
      <c r="R8" s="188">
        <v>5</v>
      </c>
      <c r="S8" s="188">
        <v>5</v>
      </c>
      <c r="T8" s="188">
        <v>5</v>
      </c>
    </row>
    <row r="9" spans="1:21" x14ac:dyDescent="0.2">
      <c r="A9" s="187">
        <v>45171.42047931713</v>
      </c>
      <c r="B9" s="188" t="s">
        <v>247</v>
      </c>
      <c r="C9" s="188" t="s">
        <v>25</v>
      </c>
      <c r="D9" s="188" t="s">
        <v>24</v>
      </c>
      <c r="E9" s="188" t="s">
        <v>27</v>
      </c>
      <c r="F9" s="188" t="s">
        <v>113</v>
      </c>
      <c r="G9" s="188" t="s">
        <v>166</v>
      </c>
      <c r="H9" s="188" t="s">
        <v>28</v>
      </c>
      <c r="I9" s="188">
        <v>5</v>
      </c>
      <c r="J9" s="188">
        <v>5</v>
      </c>
      <c r="K9" s="188">
        <v>5</v>
      </c>
      <c r="L9" s="188">
        <v>5</v>
      </c>
      <c r="M9" s="188">
        <v>4</v>
      </c>
      <c r="N9" s="188">
        <v>5</v>
      </c>
      <c r="O9" s="188">
        <v>5</v>
      </c>
      <c r="P9" s="188">
        <v>5</v>
      </c>
      <c r="Q9" s="188">
        <v>5</v>
      </c>
      <c r="R9" s="188">
        <v>3</v>
      </c>
      <c r="S9" s="188">
        <v>4</v>
      </c>
      <c r="T9" s="188">
        <v>5</v>
      </c>
    </row>
    <row r="10" spans="1:21" x14ac:dyDescent="0.2">
      <c r="A10" s="187">
        <v>45171.420934467591</v>
      </c>
      <c r="B10" s="188" t="s">
        <v>248</v>
      </c>
      <c r="C10" s="188" t="s">
        <v>20</v>
      </c>
      <c r="D10" s="188" t="s">
        <v>24</v>
      </c>
      <c r="E10" s="188" t="s">
        <v>27</v>
      </c>
      <c r="F10" s="188" t="s">
        <v>116</v>
      </c>
      <c r="G10" s="188" t="s">
        <v>97</v>
      </c>
      <c r="H10" s="188" t="s">
        <v>28</v>
      </c>
      <c r="I10" s="188">
        <v>5</v>
      </c>
      <c r="J10" s="188">
        <v>5</v>
      </c>
      <c r="K10" s="188">
        <v>4</v>
      </c>
      <c r="L10" s="188">
        <v>3</v>
      </c>
      <c r="M10" s="188">
        <v>5</v>
      </c>
      <c r="N10" s="188">
        <v>5</v>
      </c>
      <c r="O10" s="188">
        <v>5</v>
      </c>
      <c r="P10" s="188">
        <v>5</v>
      </c>
      <c r="Q10" s="188">
        <v>5</v>
      </c>
      <c r="R10" s="188">
        <v>3</v>
      </c>
      <c r="S10" s="188">
        <v>4</v>
      </c>
      <c r="T10" s="188">
        <v>5</v>
      </c>
      <c r="U10" s="188" t="s">
        <v>249</v>
      </c>
    </row>
    <row r="11" spans="1:21" x14ac:dyDescent="0.2">
      <c r="A11" s="187">
        <v>45171.421031608799</v>
      </c>
      <c r="B11" s="188" t="s">
        <v>250</v>
      </c>
      <c r="C11" s="188" t="s">
        <v>25</v>
      </c>
      <c r="D11" s="188" t="s">
        <v>26</v>
      </c>
      <c r="E11" s="188" t="s">
        <v>27</v>
      </c>
      <c r="F11" s="188" t="s">
        <v>116</v>
      </c>
      <c r="G11" s="188" t="s">
        <v>97</v>
      </c>
      <c r="H11" s="188" t="s">
        <v>28</v>
      </c>
      <c r="I11" s="188">
        <v>5</v>
      </c>
      <c r="J11" s="188">
        <v>4</v>
      </c>
      <c r="K11" s="188">
        <v>5</v>
      </c>
      <c r="L11" s="188">
        <v>5</v>
      </c>
      <c r="M11" s="188">
        <v>5</v>
      </c>
      <c r="N11" s="188">
        <v>4</v>
      </c>
      <c r="O11" s="188">
        <v>5</v>
      </c>
      <c r="P11" s="188">
        <v>5</v>
      </c>
      <c r="Q11" s="188">
        <v>5</v>
      </c>
      <c r="R11" s="188">
        <v>1</v>
      </c>
      <c r="S11" s="188">
        <v>3</v>
      </c>
      <c r="T11" s="188">
        <v>3</v>
      </c>
    </row>
    <row r="12" spans="1:21" x14ac:dyDescent="0.2">
      <c r="A12" s="187">
        <v>45171.421148854162</v>
      </c>
      <c r="B12" s="188" t="s">
        <v>251</v>
      </c>
      <c r="C12" s="188" t="s">
        <v>20</v>
      </c>
      <c r="D12" s="188" t="s">
        <v>31</v>
      </c>
      <c r="E12" s="188" t="s">
        <v>22</v>
      </c>
      <c r="F12" s="188" t="s">
        <v>125</v>
      </c>
      <c r="G12" s="188" t="s">
        <v>252</v>
      </c>
      <c r="H12" s="188" t="s">
        <v>28</v>
      </c>
      <c r="I12" s="188">
        <v>5</v>
      </c>
      <c r="J12" s="188">
        <v>5</v>
      </c>
      <c r="K12" s="188">
        <v>5</v>
      </c>
      <c r="L12" s="188">
        <v>4</v>
      </c>
      <c r="M12" s="188">
        <v>5</v>
      </c>
      <c r="N12" s="188">
        <v>5</v>
      </c>
      <c r="O12" s="188">
        <v>5</v>
      </c>
      <c r="P12" s="188">
        <v>5</v>
      </c>
      <c r="Q12" s="188">
        <v>5</v>
      </c>
      <c r="R12" s="188">
        <v>2</v>
      </c>
      <c r="S12" s="188">
        <v>5</v>
      </c>
      <c r="T12" s="188">
        <v>5</v>
      </c>
      <c r="U12" s="188" t="s">
        <v>362</v>
      </c>
    </row>
    <row r="13" spans="1:21" x14ac:dyDescent="0.2">
      <c r="A13" s="187">
        <v>45171.421281168979</v>
      </c>
      <c r="B13" s="188" t="s">
        <v>255</v>
      </c>
      <c r="C13" s="188" t="s">
        <v>20</v>
      </c>
      <c r="D13" s="188" t="s">
        <v>21</v>
      </c>
      <c r="E13" s="188" t="s">
        <v>27</v>
      </c>
      <c r="F13" s="188" t="s">
        <v>113</v>
      </c>
      <c r="G13" s="188" t="s">
        <v>166</v>
      </c>
      <c r="H13" s="188" t="s">
        <v>28</v>
      </c>
      <c r="I13" s="188">
        <v>5</v>
      </c>
      <c r="J13" s="188">
        <v>5</v>
      </c>
      <c r="K13" s="188">
        <v>5</v>
      </c>
      <c r="L13" s="188">
        <v>5</v>
      </c>
      <c r="M13" s="188">
        <v>5</v>
      </c>
      <c r="N13" s="188">
        <v>5</v>
      </c>
      <c r="O13" s="188">
        <v>5</v>
      </c>
      <c r="P13" s="188">
        <v>5</v>
      </c>
      <c r="Q13" s="188">
        <v>5</v>
      </c>
      <c r="R13" s="188">
        <v>3</v>
      </c>
      <c r="S13" s="188">
        <v>4</v>
      </c>
      <c r="T13" s="188">
        <v>4</v>
      </c>
    </row>
    <row r="14" spans="1:21" x14ac:dyDescent="0.2">
      <c r="A14" s="187">
        <v>45171.422837951388</v>
      </c>
      <c r="B14" s="188" t="s">
        <v>256</v>
      </c>
      <c r="C14" s="188" t="s">
        <v>25</v>
      </c>
      <c r="D14" s="188" t="s">
        <v>24</v>
      </c>
      <c r="E14" s="188" t="s">
        <v>27</v>
      </c>
      <c r="F14" s="188" t="s">
        <v>116</v>
      </c>
      <c r="G14" s="188" t="s">
        <v>97</v>
      </c>
      <c r="H14" s="188" t="s">
        <v>28</v>
      </c>
      <c r="I14" s="188">
        <v>4</v>
      </c>
      <c r="J14" s="188">
        <v>4</v>
      </c>
      <c r="K14" s="188">
        <v>4</v>
      </c>
      <c r="L14" s="188">
        <v>4</v>
      </c>
      <c r="M14" s="188">
        <v>4</v>
      </c>
      <c r="N14" s="188">
        <v>4</v>
      </c>
      <c r="O14" s="188">
        <v>4</v>
      </c>
      <c r="P14" s="188">
        <v>4</v>
      </c>
      <c r="Q14" s="188">
        <v>4</v>
      </c>
      <c r="R14" s="188">
        <v>3</v>
      </c>
      <c r="S14" s="188">
        <v>4</v>
      </c>
      <c r="T14" s="188">
        <v>4</v>
      </c>
    </row>
    <row r="15" spans="1:21" x14ac:dyDescent="0.2">
      <c r="A15" s="187">
        <v>45171.423068703705</v>
      </c>
      <c r="B15" s="188" t="s">
        <v>257</v>
      </c>
      <c r="C15" s="188" t="s">
        <v>25</v>
      </c>
      <c r="D15" s="188" t="s">
        <v>26</v>
      </c>
      <c r="E15" s="188" t="s">
        <v>27</v>
      </c>
      <c r="F15" s="188" t="s">
        <v>112</v>
      </c>
      <c r="G15" s="188" t="s">
        <v>103</v>
      </c>
      <c r="H15" s="188" t="s">
        <v>23</v>
      </c>
      <c r="I15" s="188">
        <v>3</v>
      </c>
      <c r="J15" s="188">
        <v>3</v>
      </c>
      <c r="K15" s="188">
        <v>5</v>
      </c>
      <c r="L15" s="188">
        <v>5</v>
      </c>
      <c r="M15" s="188">
        <v>5</v>
      </c>
      <c r="N15" s="188">
        <v>5</v>
      </c>
      <c r="O15" s="188">
        <v>5</v>
      </c>
      <c r="P15" s="188">
        <v>5</v>
      </c>
      <c r="Q15" s="188">
        <v>5</v>
      </c>
      <c r="R15" s="188">
        <v>3</v>
      </c>
      <c r="S15" s="188">
        <v>5</v>
      </c>
      <c r="T15" s="188">
        <v>5</v>
      </c>
    </row>
    <row r="16" spans="1:21" x14ac:dyDescent="0.2">
      <c r="A16" s="187">
        <v>45171.42413738426</v>
      </c>
      <c r="B16" s="188" t="s">
        <v>258</v>
      </c>
      <c r="C16" s="188" t="s">
        <v>20</v>
      </c>
      <c r="D16" s="188" t="s">
        <v>26</v>
      </c>
      <c r="E16" s="188" t="s">
        <v>27</v>
      </c>
      <c r="F16" s="188" t="s">
        <v>113</v>
      </c>
      <c r="G16" s="188" t="s">
        <v>114</v>
      </c>
      <c r="H16" s="188" t="s">
        <v>28</v>
      </c>
      <c r="I16" s="188">
        <v>3</v>
      </c>
      <c r="J16" s="188">
        <v>3</v>
      </c>
      <c r="K16" s="188">
        <v>3</v>
      </c>
      <c r="L16" s="188">
        <v>2</v>
      </c>
      <c r="M16" s="188">
        <v>4</v>
      </c>
      <c r="N16" s="188">
        <v>3</v>
      </c>
      <c r="O16" s="188">
        <v>4</v>
      </c>
      <c r="P16" s="188">
        <v>4</v>
      </c>
      <c r="Q16" s="188">
        <v>4</v>
      </c>
      <c r="R16" s="188">
        <v>2</v>
      </c>
      <c r="S16" s="188">
        <v>3</v>
      </c>
      <c r="T16" s="188">
        <v>4</v>
      </c>
    </row>
    <row r="17" spans="1:21" x14ac:dyDescent="0.2">
      <c r="A17" s="187">
        <v>45171.424223611109</v>
      </c>
      <c r="B17" s="188" t="s">
        <v>259</v>
      </c>
      <c r="C17" s="188" t="s">
        <v>25</v>
      </c>
      <c r="D17" s="188" t="s">
        <v>24</v>
      </c>
      <c r="E17" s="188" t="s">
        <v>27</v>
      </c>
      <c r="F17" s="188" t="s">
        <v>112</v>
      </c>
      <c r="G17" s="188" t="s">
        <v>260</v>
      </c>
      <c r="H17" s="188" t="s">
        <v>23</v>
      </c>
      <c r="I17" s="188">
        <v>5</v>
      </c>
      <c r="J17" s="188">
        <v>4</v>
      </c>
      <c r="K17" s="188">
        <v>4</v>
      </c>
      <c r="L17" s="188">
        <v>4</v>
      </c>
      <c r="M17" s="188">
        <v>4</v>
      </c>
      <c r="N17" s="188">
        <v>4</v>
      </c>
      <c r="O17" s="188">
        <v>5</v>
      </c>
      <c r="P17" s="188">
        <v>5</v>
      </c>
      <c r="Q17" s="188">
        <v>5</v>
      </c>
      <c r="R17" s="188">
        <v>3</v>
      </c>
      <c r="S17" s="188">
        <v>4</v>
      </c>
      <c r="T17" s="188">
        <v>4</v>
      </c>
    </row>
    <row r="18" spans="1:21" x14ac:dyDescent="0.2">
      <c r="A18" s="187">
        <v>45171.424499629633</v>
      </c>
      <c r="B18" s="188" t="s">
        <v>261</v>
      </c>
      <c r="C18" s="188" t="s">
        <v>25</v>
      </c>
      <c r="D18" s="188" t="s">
        <v>26</v>
      </c>
      <c r="E18" s="188" t="s">
        <v>27</v>
      </c>
      <c r="F18" s="188" t="s">
        <v>111</v>
      </c>
      <c r="G18" s="188" t="s">
        <v>100</v>
      </c>
      <c r="H18" s="188" t="s">
        <v>23</v>
      </c>
      <c r="I18" s="188">
        <v>5</v>
      </c>
      <c r="J18" s="188">
        <v>5</v>
      </c>
      <c r="K18" s="188">
        <v>5</v>
      </c>
      <c r="L18" s="188">
        <v>5</v>
      </c>
      <c r="M18" s="188">
        <v>5</v>
      </c>
      <c r="N18" s="188">
        <v>5</v>
      </c>
      <c r="O18" s="188">
        <v>5</v>
      </c>
      <c r="P18" s="188">
        <v>5</v>
      </c>
      <c r="Q18" s="188">
        <v>5</v>
      </c>
      <c r="R18" s="188">
        <v>5</v>
      </c>
      <c r="S18" s="188">
        <v>5</v>
      </c>
      <c r="T18" s="188">
        <v>5</v>
      </c>
      <c r="U18" s="188" t="s">
        <v>190</v>
      </c>
    </row>
    <row r="19" spans="1:21" x14ac:dyDescent="0.2">
      <c r="A19" s="187">
        <v>45171.425105462964</v>
      </c>
      <c r="B19" s="188" t="s">
        <v>262</v>
      </c>
      <c r="C19" s="188" t="s">
        <v>20</v>
      </c>
      <c r="D19" s="188" t="s">
        <v>24</v>
      </c>
      <c r="E19" s="188" t="s">
        <v>22</v>
      </c>
      <c r="F19" s="188" t="s">
        <v>121</v>
      </c>
      <c r="G19" s="188" t="s">
        <v>142</v>
      </c>
      <c r="H19" s="188" t="s">
        <v>140</v>
      </c>
      <c r="I19" s="188">
        <v>5</v>
      </c>
      <c r="J19" s="188">
        <v>5</v>
      </c>
      <c r="K19" s="188">
        <v>5</v>
      </c>
      <c r="L19" s="188">
        <v>5</v>
      </c>
      <c r="M19" s="188">
        <v>5</v>
      </c>
      <c r="N19" s="188">
        <v>5</v>
      </c>
      <c r="O19" s="188">
        <v>5</v>
      </c>
      <c r="P19" s="188">
        <v>5</v>
      </c>
      <c r="Q19" s="188">
        <v>5</v>
      </c>
      <c r="R19" s="188">
        <v>3</v>
      </c>
      <c r="S19" s="188">
        <v>4</v>
      </c>
      <c r="T19" s="188">
        <v>5</v>
      </c>
    </row>
    <row r="20" spans="1:21" x14ac:dyDescent="0.2">
      <c r="A20" s="187">
        <v>45171.425587175923</v>
      </c>
      <c r="B20" s="188" t="s">
        <v>164</v>
      </c>
      <c r="C20" s="188" t="s">
        <v>25</v>
      </c>
      <c r="D20" s="188" t="s">
        <v>26</v>
      </c>
      <c r="E20" s="188" t="s">
        <v>27</v>
      </c>
      <c r="F20" s="188" t="s">
        <v>109</v>
      </c>
      <c r="G20" s="188" t="s">
        <v>160</v>
      </c>
      <c r="H20" s="188" t="s">
        <v>122</v>
      </c>
      <c r="I20" s="188">
        <v>5</v>
      </c>
      <c r="J20" s="188">
        <v>5</v>
      </c>
      <c r="K20" s="188">
        <v>5</v>
      </c>
      <c r="L20" s="188">
        <v>5</v>
      </c>
      <c r="M20" s="188">
        <v>5</v>
      </c>
      <c r="N20" s="188">
        <v>5</v>
      </c>
      <c r="O20" s="188">
        <v>5</v>
      </c>
      <c r="P20" s="188">
        <v>5</v>
      </c>
      <c r="Q20" s="188">
        <v>5</v>
      </c>
      <c r="R20" s="188">
        <v>2</v>
      </c>
      <c r="S20" s="188">
        <v>4</v>
      </c>
      <c r="T20" s="188">
        <v>4</v>
      </c>
    </row>
    <row r="21" spans="1:21" x14ac:dyDescent="0.2">
      <c r="A21" s="187">
        <v>45171.426782060182</v>
      </c>
      <c r="B21" s="188" t="s">
        <v>263</v>
      </c>
      <c r="C21" s="188" t="s">
        <v>20</v>
      </c>
      <c r="D21" s="188" t="s">
        <v>24</v>
      </c>
      <c r="E21" s="188" t="s">
        <v>22</v>
      </c>
      <c r="F21" s="188" t="s">
        <v>113</v>
      </c>
      <c r="G21" s="188" t="s">
        <v>114</v>
      </c>
      <c r="H21" s="188" t="s">
        <v>28</v>
      </c>
      <c r="I21" s="188">
        <v>5</v>
      </c>
      <c r="J21" s="188">
        <v>5</v>
      </c>
      <c r="K21" s="188">
        <v>5</v>
      </c>
      <c r="L21" s="188">
        <v>5</v>
      </c>
      <c r="M21" s="188">
        <v>5</v>
      </c>
      <c r="N21" s="188">
        <v>5</v>
      </c>
      <c r="O21" s="188">
        <v>5</v>
      </c>
      <c r="P21" s="188">
        <v>5</v>
      </c>
      <c r="Q21" s="188">
        <v>5</v>
      </c>
      <c r="R21" s="188">
        <v>4</v>
      </c>
      <c r="S21" s="188">
        <v>5</v>
      </c>
      <c r="T21" s="188">
        <v>5</v>
      </c>
    </row>
    <row r="22" spans="1:21" ht="204" x14ac:dyDescent="0.2">
      <c r="A22" s="187">
        <v>45171.428511678241</v>
      </c>
      <c r="B22" s="188" t="s">
        <v>194</v>
      </c>
      <c r="C22" s="188" t="s">
        <v>20</v>
      </c>
      <c r="D22" s="188" t="s">
        <v>21</v>
      </c>
      <c r="E22" s="188" t="s">
        <v>22</v>
      </c>
      <c r="F22" s="188" t="s">
        <v>109</v>
      </c>
      <c r="G22" s="188" t="s">
        <v>96</v>
      </c>
      <c r="H22" s="188" t="s">
        <v>140</v>
      </c>
      <c r="I22" s="188">
        <v>5</v>
      </c>
      <c r="J22" s="188">
        <v>5</v>
      </c>
      <c r="K22" s="188">
        <v>4</v>
      </c>
      <c r="L22" s="188">
        <v>4</v>
      </c>
      <c r="M22" s="188">
        <v>5</v>
      </c>
      <c r="N22" s="188">
        <v>4</v>
      </c>
      <c r="O22" s="188">
        <v>5</v>
      </c>
      <c r="P22" s="188">
        <v>4</v>
      </c>
      <c r="Q22" s="188">
        <v>5</v>
      </c>
      <c r="R22" s="188">
        <v>4</v>
      </c>
      <c r="S22" s="188">
        <v>4</v>
      </c>
      <c r="T22" s="188">
        <v>4</v>
      </c>
      <c r="U22" s="189" t="s">
        <v>363</v>
      </c>
    </row>
    <row r="23" spans="1:21" x14ac:dyDescent="0.2">
      <c r="A23" s="187">
        <v>45171.429526192129</v>
      </c>
      <c r="B23" s="188" t="s">
        <v>163</v>
      </c>
      <c r="C23" s="188" t="s">
        <v>20</v>
      </c>
      <c r="D23" s="188" t="s">
        <v>24</v>
      </c>
      <c r="E23" s="188" t="s">
        <v>22</v>
      </c>
      <c r="F23" s="188" t="s">
        <v>109</v>
      </c>
      <c r="G23" s="188" t="s">
        <v>265</v>
      </c>
      <c r="H23" s="188" t="s">
        <v>29</v>
      </c>
      <c r="I23" s="188">
        <v>5</v>
      </c>
      <c r="J23" s="188">
        <v>5</v>
      </c>
      <c r="K23" s="188">
        <v>5</v>
      </c>
      <c r="L23" s="188">
        <v>5</v>
      </c>
      <c r="M23" s="188">
        <v>5</v>
      </c>
      <c r="N23" s="188">
        <v>5</v>
      </c>
      <c r="O23" s="188">
        <v>5</v>
      </c>
      <c r="P23" s="188">
        <v>5</v>
      </c>
      <c r="Q23" s="188">
        <v>5</v>
      </c>
      <c r="R23" s="188">
        <v>5</v>
      </c>
      <c r="S23" s="188">
        <v>5</v>
      </c>
      <c r="T23" s="188">
        <v>5</v>
      </c>
    </row>
    <row r="24" spans="1:21" x14ac:dyDescent="0.2">
      <c r="A24" s="187">
        <v>45171.430068275462</v>
      </c>
      <c r="B24" s="188" t="s">
        <v>266</v>
      </c>
      <c r="C24" s="188" t="s">
        <v>20</v>
      </c>
      <c r="D24" s="188" t="s">
        <v>26</v>
      </c>
      <c r="E24" s="188" t="s">
        <v>27</v>
      </c>
      <c r="F24" s="188" t="s">
        <v>112</v>
      </c>
      <c r="G24" s="188" t="s">
        <v>177</v>
      </c>
      <c r="H24" s="188" t="s">
        <v>23</v>
      </c>
      <c r="I24" s="188">
        <v>4</v>
      </c>
      <c r="J24" s="188">
        <v>4</v>
      </c>
      <c r="K24" s="188">
        <v>4</v>
      </c>
      <c r="L24" s="188">
        <v>4</v>
      </c>
      <c r="M24" s="188">
        <v>5</v>
      </c>
      <c r="N24" s="188">
        <v>4</v>
      </c>
      <c r="O24" s="188">
        <v>4</v>
      </c>
      <c r="P24" s="188">
        <v>5</v>
      </c>
      <c r="Q24" s="188">
        <v>5</v>
      </c>
      <c r="R24" s="188">
        <v>3</v>
      </c>
      <c r="S24" s="188">
        <v>4</v>
      </c>
      <c r="T24" s="188">
        <v>5</v>
      </c>
      <c r="U24" s="188" t="s">
        <v>30</v>
      </c>
    </row>
    <row r="25" spans="1:21" x14ac:dyDescent="0.2">
      <c r="A25" s="187">
        <v>45171.430609618052</v>
      </c>
      <c r="B25" s="188" t="s">
        <v>267</v>
      </c>
      <c r="C25" s="188" t="s">
        <v>25</v>
      </c>
      <c r="D25" s="188" t="s">
        <v>26</v>
      </c>
      <c r="E25" s="188" t="s">
        <v>27</v>
      </c>
      <c r="F25" s="188" t="s">
        <v>112</v>
      </c>
      <c r="G25" s="188" t="s">
        <v>177</v>
      </c>
      <c r="H25" s="188" t="s">
        <v>122</v>
      </c>
      <c r="I25" s="188">
        <v>5</v>
      </c>
      <c r="J25" s="188">
        <v>5</v>
      </c>
      <c r="K25" s="188">
        <v>5</v>
      </c>
      <c r="L25" s="188">
        <v>5</v>
      </c>
      <c r="M25" s="188">
        <v>5</v>
      </c>
      <c r="N25" s="188">
        <v>4</v>
      </c>
      <c r="O25" s="188">
        <v>5</v>
      </c>
      <c r="P25" s="188">
        <v>5</v>
      </c>
      <c r="Q25" s="188">
        <v>5</v>
      </c>
      <c r="R25" s="188">
        <v>3</v>
      </c>
      <c r="S25" s="188">
        <v>4</v>
      </c>
      <c r="T25" s="188">
        <v>5</v>
      </c>
    </row>
    <row r="26" spans="1:21" x14ac:dyDescent="0.2">
      <c r="A26" s="187">
        <v>45171.430620381943</v>
      </c>
      <c r="B26" s="188" t="s">
        <v>268</v>
      </c>
      <c r="C26" s="188" t="s">
        <v>25</v>
      </c>
      <c r="D26" s="188" t="s">
        <v>26</v>
      </c>
      <c r="E26" s="188" t="s">
        <v>27</v>
      </c>
      <c r="F26" s="188" t="s">
        <v>116</v>
      </c>
      <c r="G26" s="188" t="s">
        <v>269</v>
      </c>
      <c r="H26" s="188" t="s">
        <v>28</v>
      </c>
      <c r="I26" s="188">
        <v>5</v>
      </c>
      <c r="J26" s="188">
        <v>5</v>
      </c>
      <c r="K26" s="188">
        <v>5</v>
      </c>
      <c r="L26" s="188">
        <v>5</v>
      </c>
      <c r="M26" s="188">
        <v>5</v>
      </c>
      <c r="N26" s="188">
        <v>5</v>
      </c>
      <c r="O26" s="188">
        <v>5</v>
      </c>
      <c r="P26" s="188">
        <v>5</v>
      </c>
      <c r="Q26" s="188">
        <v>5</v>
      </c>
      <c r="R26" s="188">
        <v>2</v>
      </c>
      <c r="S26" s="188">
        <v>4</v>
      </c>
      <c r="T26" s="188">
        <v>4</v>
      </c>
    </row>
    <row r="27" spans="1:21" x14ac:dyDescent="0.2">
      <c r="A27" s="187">
        <v>45171.430728032406</v>
      </c>
      <c r="B27" s="188" t="s">
        <v>270</v>
      </c>
      <c r="C27" s="188" t="s">
        <v>25</v>
      </c>
      <c r="D27" s="188" t="s">
        <v>26</v>
      </c>
      <c r="E27" s="188" t="s">
        <v>27</v>
      </c>
      <c r="F27" s="188" t="s">
        <v>115</v>
      </c>
      <c r="G27" s="188" t="s">
        <v>185</v>
      </c>
      <c r="H27" s="188" t="s">
        <v>28</v>
      </c>
      <c r="I27" s="188">
        <v>5</v>
      </c>
      <c r="J27" s="188">
        <v>5</v>
      </c>
      <c r="K27" s="188">
        <v>4</v>
      </c>
      <c r="L27" s="188">
        <v>4</v>
      </c>
      <c r="M27" s="188">
        <v>5</v>
      </c>
      <c r="N27" s="188">
        <v>5</v>
      </c>
      <c r="O27" s="188">
        <v>5</v>
      </c>
      <c r="P27" s="188">
        <v>5</v>
      </c>
      <c r="Q27" s="188">
        <v>5</v>
      </c>
      <c r="R27" s="188">
        <v>3</v>
      </c>
      <c r="S27" s="188">
        <v>4</v>
      </c>
      <c r="T27" s="188">
        <v>5</v>
      </c>
      <c r="U27" s="188" t="s">
        <v>30</v>
      </c>
    </row>
    <row r="28" spans="1:21" x14ac:dyDescent="0.2">
      <c r="A28" s="187">
        <v>45171.431156712963</v>
      </c>
      <c r="B28" s="188" t="s">
        <v>271</v>
      </c>
      <c r="C28" s="188" t="s">
        <v>25</v>
      </c>
      <c r="D28" s="188" t="s">
        <v>24</v>
      </c>
      <c r="E28" s="188" t="s">
        <v>27</v>
      </c>
      <c r="F28" s="188" t="s">
        <v>115</v>
      </c>
      <c r="G28" s="188" t="s">
        <v>120</v>
      </c>
      <c r="H28" s="188" t="s">
        <v>23</v>
      </c>
      <c r="I28" s="188">
        <v>5</v>
      </c>
      <c r="J28" s="188">
        <v>4</v>
      </c>
      <c r="K28" s="188">
        <v>5</v>
      </c>
      <c r="L28" s="188">
        <v>5</v>
      </c>
      <c r="M28" s="188">
        <v>4</v>
      </c>
      <c r="N28" s="188">
        <v>5</v>
      </c>
      <c r="O28" s="188">
        <v>5</v>
      </c>
      <c r="P28" s="188">
        <v>5</v>
      </c>
      <c r="Q28" s="188">
        <v>5</v>
      </c>
      <c r="R28" s="188">
        <v>2</v>
      </c>
      <c r="S28" s="188">
        <v>4</v>
      </c>
      <c r="T28" s="188">
        <v>4</v>
      </c>
    </row>
    <row r="29" spans="1:21" x14ac:dyDescent="0.2">
      <c r="A29" s="187">
        <v>45171.431158101856</v>
      </c>
      <c r="B29" s="188" t="s">
        <v>272</v>
      </c>
      <c r="C29" s="188" t="s">
        <v>25</v>
      </c>
      <c r="D29" s="188" t="s">
        <v>26</v>
      </c>
      <c r="E29" s="188" t="s">
        <v>27</v>
      </c>
      <c r="F29" s="188" t="s">
        <v>273</v>
      </c>
      <c r="G29" s="188" t="s">
        <v>274</v>
      </c>
      <c r="H29" s="188" t="s">
        <v>122</v>
      </c>
      <c r="I29" s="188">
        <v>5</v>
      </c>
      <c r="J29" s="188">
        <v>5</v>
      </c>
      <c r="K29" s="188">
        <v>5</v>
      </c>
      <c r="L29" s="188">
        <v>5</v>
      </c>
      <c r="M29" s="188">
        <v>5</v>
      </c>
      <c r="N29" s="188">
        <v>5</v>
      </c>
      <c r="O29" s="188">
        <v>5</v>
      </c>
      <c r="P29" s="188">
        <v>5</v>
      </c>
      <c r="Q29" s="188">
        <v>5</v>
      </c>
      <c r="R29" s="188">
        <v>3</v>
      </c>
      <c r="S29" s="188">
        <v>5</v>
      </c>
      <c r="T29" s="188">
        <v>5</v>
      </c>
    </row>
    <row r="30" spans="1:21" x14ac:dyDescent="0.2">
      <c r="A30" s="187">
        <v>45171.431221597217</v>
      </c>
      <c r="B30" s="188" t="s">
        <v>275</v>
      </c>
      <c r="C30" s="188" t="s">
        <v>25</v>
      </c>
      <c r="D30" s="188" t="s">
        <v>26</v>
      </c>
      <c r="E30" s="188" t="s">
        <v>27</v>
      </c>
      <c r="F30" s="188" t="s">
        <v>118</v>
      </c>
      <c r="G30" s="188" t="s">
        <v>276</v>
      </c>
      <c r="H30" s="188" t="s">
        <v>28</v>
      </c>
      <c r="I30" s="188">
        <v>5</v>
      </c>
      <c r="J30" s="188">
        <v>5</v>
      </c>
      <c r="K30" s="188">
        <v>5</v>
      </c>
      <c r="L30" s="188">
        <v>5</v>
      </c>
      <c r="M30" s="188">
        <v>5</v>
      </c>
      <c r="N30" s="188">
        <v>5</v>
      </c>
      <c r="O30" s="188">
        <v>5</v>
      </c>
      <c r="P30" s="188">
        <v>5</v>
      </c>
      <c r="Q30" s="188">
        <v>5</v>
      </c>
      <c r="R30" s="188">
        <v>5</v>
      </c>
      <c r="S30" s="188">
        <v>5</v>
      </c>
      <c r="T30" s="188">
        <v>5</v>
      </c>
      <c r="U30" s="188" t="s">
        <v>277</v>
      </c>
    </row>
    <row r="31" spans="1:21" x14ac:dyDescent="0.2">
      <c r="A31" s="187">
        <v>45171.431247604167</v>
      </c>
      <c r="B31" s="188" t="s">
        <v>278</v>
      </c>
      <c r="C31" s="188" t="s">
        <v>20</v>
      </c>
      <c r="D31" s="188" t="s">
        <v>21</v>
      </c>
      <c r="E31" s="188" t="s">
        <v>22</v>
      </c>
      <c r="F31" s="188" t="s">
        <v>125</v>
      </c>
      <c r="G31" s="188" t="s">
        <v>279</v>
      </c>
      <c r="H31" s="188" t="s">
        <v>28</v>
      </c>
      <c r="I31" s="188">
        <v>3</v>
      </c>
      <c r="J31" s="188">
        <v>4</v>
      </c>
      <c r="K31" s="188">
        <v>4</v>
      </c>
      <c r="L31" s="188">
        <v>4</v>
      </c>
      <c r="M31" s="188">
        <v>4</v>
      </c>
      <c r="N31" s="188">
        <v>4</v>
      </c>
      <c r="O31" s="188">
        <v>4</v>
      </c>
      <c r="P31" s="188">
        <v>4</v>
      </c>
      <c r="Q31" s="188">
        <v>4</v>
      </c>
      <c r="R31" s="188">
        <v>3</v>
      </c>
      <c r="S31" s="188">
        <v>4</v>
      </c>
      <c r="T31" s="188">
        <v>4</v>
      </c>
      <c r="U31" s="188" t="s">
        <v>280</v>
      </c>
    </row>
    <row r="32" spans="1:21" x14ac:dyDescent="0.2">
      <c r="A32" s="187">
        <v>45171.431624363424</v>
      </c>
      <c r="B32" s="188" t="s">
        <v>281</v>
      </c>
      <c r="C32" s="188" t="s">
        <v>25</v>
      </c>
      <c r="D32" s="188" t="s">
        <v>26</v>
      </c>
      <c r="E32" s="188" t="s">
        <v>27</v>
      </c>
      <c r="F32" s="188" t="s">
        <v>112</v>
      </c>
      <c r="G32" s="188" t="s">
        <v>177</v>
      </c>
      <c r="H32" s="188" t="s">
        <v>122</v>
      </c>
      <c r="I32" s="188">
        <v>5</v>
      </c>
      <c r="J32" s="188">
        <v>5</v>
      </c>
      <c r="K32" s="188">
        <v>4</v>
      </c>
      <c r="L32" s="188">
        <v>5</v>
      </c>
      <c r="N32" s="188">
        <v>5</v>
      </c>
      <c r="O32" s="188">
        <v>5</v>
      </c>
      <c r="P32" s="188">
        <v>4</v>
      </c>
      <c r="Q32" s="188">
        <v>4</v>
      </c>
      <c r="R32" s="188">
        <v>5</v>
      </c>
      <c r="S32" s="188">
        <v>4</v>
      </c>
      <c r="T32" s="188">
        <v>4</v>
      </c>
    </row>
    <row r="33" spans="1:21" x14ac:dyDescent="0.2">
      <c r="A33" s="187">
        <v>45171.431773217591</v>
      </c>
      <c r="B33" s="188" t="s">
        <v>282</v>
      </c>
      <c r="C33" s="188" t="s">
        <v>20</v>
      </c>
      <c r="D33" s="188" t="s">
        <v>21</v>
      </c>
      <c r="E33" s="188" t="s">
        <v>27</v>
      </c>
      <c r="F33" s="188" t="s">
        <v>109</v>
      </c>
      <c r="G33" s="188" t="s">
        <v>102</v>
      </c>
      <c r="H33" s="188" t="s">
        <v>140</v>
      </c>
      <c r="I33" s="188">
        <v>4</v>
      </c>
      <c r="J33" s="188">
        <v>3</v>
      </c>
      <c r="K33" s="188">
        <v>3</v>
      </c>
      <c r="L33" s="188">
        <v>3</v>
      </c>
      <c r="M33" s="188">
        <v>3</v>
      </c>
      <c r="N33" s="188">
        <v>3</v>
      </c>
      <c r="O33" s="188">
        <v>3</v>
      </c>
      <c r="P33" s="188">
        <v>3</v>
      </c>
      <c r="Q33" s="188">
        <v>4</v>
      </c>
      <c r="R33" s="188">
        <v>2</v>
      </c>
      <c r="S33" s="188">
        <v>2</v>
      </c>
      <c r="T33" s="188">
        <v>2</v>
      </c>
      <c r="U33" s="188" t="s">
        <v>283</v>
      </c>
    </row>
    <row r="34" spans="1:21" x14ac:dyDescent="0.2">
      <c r="A34" s="187">
        <v>45171.432295844905</v>
      </c>
      <c r="B34" s="188" t="s">
        <v>284</v>
      </c>
      <c r="C34" s="188" t="s">
        <v>25</v>
      </c>
      <c r="D34" s="188" t="s">
        <v>26</v>
      </c>
      <c r="E34" s="188" t="s">
        <v>27</v>
      </c>
      <c r="F34" s="188" t="s">
        <v>141</v>
      </c>
      <c r="G34" s="188" t="s">
        <v>197</v>
      </c>
      <c r="H34" s="188" t="s">
        <v>23</v>
      </c>
      <c r="I34" s="188">
        <v>4</v>
      </c>
      <c r="J34" s="188">
        <v>4</v>
      </c>
      <c r="K34" s="188">
        <v>4</v>
      </c>
      <c r="L34" s="188">
        <v>4</v>
      </c>
      <c r="M34" s="188">
        <v>4</v>
      </c>
      <c r="N34" s="188">
        <v>4</v>
      </c>
      <c r="O34" s="188">
        <v>4</v>
      </c>
      <c r="P34" s="188">
        <v>4</v>
      </c>
      <c r="Q34" s="188">
        <v>4</v>
      </c>
      <c r="R34" s="188">
        <v>4</v>
      </c>
      <c r="S34" s="188">
        <v>4</v>
      </c>
      <c r="T34" s="188">
        <v>4</v>
      </c>
    </row>
    <row r="35" spans="1:21" x14ac:dyDescent="0.2">
      <c r="A35" s="187">
        <v>45171.432721122685</v>
      </c>
      <c r="B35" s="188" t="s">
        <v>285</v>
      </c>
      <c r="C35" s="188" t="s">
        <v>25</v>
      </c>
      <c r="D35" s="188" t="s">
        <v>24</v>
      </c>
      <c r="E35" s="188" t="s">
        <v>27</v>
      </c>
      <c r="F35" s="188" t="s">
        <v>116</v>
      </c>
      <c r="G35" s="188" t="s">
        <v>286</v>
      </c>
      <c r="H35" s="188" t="s">
        <v>28</v>
      </c>
      <c r="I35" s="188">
        <v>5</v>
      </c>
      <c r="J35" s="188">
        <v>5</v>
      </c>
      <c r="K35" s="188">
        <v>5</v>
      </c>
      <c r="L35" s="188">
        <v>5</v>
      </c>
      <c r="M35" s="188">
        <v>5</v>
      </c>
      <c r="N35" s="188">
        <v>5</v>
      </c>
      <c r="O35" s="188">
        <v>5</v>
      </c>
      <c r="P35" s="188">
        <v>5</v>
      </c>
      <c r="Q35" s="188">
        <v>5</v>
      </c>
      <c r="R35" s="188">
        <v>2</v>
      </c>
      <c r="S35" s="188">
        <v>4</v>
      </c>
      <c r="T35" s="188">
        <v>4</v>
      </c>
    </row>
    <row r="36" spans="1:21" x14ac:dyDescent="0.2">
      <c r="A36" s="187">
        <v>45171.433202881948</v>
      </c>
      <c r="B36" s="188" t="s">
        <v>287</v>
      </c>
      <c r="C36" s="188" t="s">
        <v>20</v>
      </c>
      <c r="D36" s="188" t="s">
        <v>26</v>
      </c>
      <c r="E36" s="188" t="s">
        <v>27</v>
      </c>
      <c r="F36" s="188" t="s">
        <v>116</v>
      </c>
      <c r="G36" s="188" t="s">
        <v>97</v>
      </c>
      <c r="H36" s="188" t="s">
        <v>23</v>
      </c>
      <c r="I36" s="188">
        <v>4</v>
      </c>
      <c r="J36" s="188">
        <v>4</v>
      </c>
      <c r="K36" s="188">
        <v>4</v>
      </c>
      <c r="L36" s="188">
        <v>3</v>
      </c>
      <c r="M36" s="188">
        <v>4</v>
      </c>
      <c r="N36" s="188">
        <v>4</v>
      </c>
      <c r="O36" s="188">
        <v>4</v>
      </c>
      <c r="P36" s="188">
        <v>4</v>
      </c>
      <c r="Q36" s="188">
        <v>4</v>
      </c>
      <c r="R36" s="188">
        <v>2</v>
      </c>
      <c r="S36" s="188">
        <v>4</v>
      </c>
      <c r="T36" s="188">
        <v>4</v>
      </c>
      <c r="U36" s="188" t="s">
        <v>288</v>
      </c>
    </row>
    <row r="37" spans="1:21" x14ac:dyDescent="0.2">
      <c r="A37" s="187">
        <v>45171.433733379628</v>
      </c>
      <c r="B37" s="188" t="s">
        <v>289</v>
      </c>
      <c r="C37" s="188" t="s">
        <v>25</v>
      </c>
      <c r="D37" s="188" t="s">
        <v>26</v>
      </c>
      <c r="E37" s="188" t="s">
        <v>27</v>
      </c>
      <c r="F37" s="188" t="s">
        <v>112</v>
      </c>
      <c r="G37" s="188" t="s">
        <v>290</v>
      </c>
      <c r="H37" s="188" t="s">
        <v>23</v>
      </c>
      <c r="I37" s="188">
        <v>2</v>
      </c>
      <c r="J37" s="188">
        <v>3</v>
      </c>
      <c r="K37" s="188">
        <v>4</v>
      </c>
      <c r="L37" s="188">
        <v>4</v>
      </c>
      <c r="M37" s="188">
        <v>4</v>
      </c>
      <c r="N37" s="188">
        <v>3</v>
      </c>
      <c r="O37" s="188">
        <v>3</v>
      </c>
      <c r="P37" s="188">
        <v>3</v>
      </c>
      <c r="Q37" s="188">
        <v>5</v>
      </c>
      <c r="R37" s="188">
        <v>2</v>
      </c>
      <c r="S37" s="188">
        <v>3</v>
      </c>
      <c r="T37" s="188">
        <v>4</v>
      </c>
      <c r="U37" s="188" t="s">
        <v>364</v>
      </c>
    </row>
    <row r="38" spans="1:21" x14ac:dyDescent="0.2">
      <c r="A38" s="187">
        <v>45171.434242476855</v>
      </c>
      <c r="B38" s="188" t="s">
        <v>292</v>
      </c>
      <c r="C38" s="188" t="s">
        <v>25</v>
      </c>
      <c r="D38" s="188" t="s">
        <v>26</v>
      </c>
      <c r="E38" s="188" t="s">
        <v>27</v>
      </c>
      <c r="F38" s="188" t="s">
        <v>112</v>
      </c>
      <c r="G38" s="188" t="s">
        <v>144</v>
      </c>
      <c r="H38" s="188" t="s">
        <v>28</v>
      </c>
      <c r="I38" s="188">
        <v>5</v>
      </c>
      <c r="J38" s="188">
        <v>5</v>
      </c>
      <c r="K38" s="188">
        <v>5</v>
      </c>
      <c r="L38" s="188">
        <v>5</v>
      </c>
      <c r="M38" s="188">
        <v>5</v>
      </c>
      <c r="N38" s="188">
        <v>5</v>
      </c>
      <c r="O38" s="188">
        <v>5</v>
      </c>
      <c r="P38" s="188">
        <v>5</v>
      </c>
      <c r="Q38" s="188">
        <v>5</v>
      </c>
      <c r="R38" s="188">
        <v>5</v>
      </c>
      <c r="S38" s="188">
        <v>5</v>
      </c>
      <c r="T38" s="188">
        <v>5</v>
      </c>
    </row>
    <row r="39" spans="1:21" x14ac:dyDescent="0.2">
      <c r="A39" s="187">
        <v>45171.434315474537</v>
      </c>
      <c r="B39" s="188" t="s">
        <v>293</v>
      </c>
      <c r="C39" s="188" t="s">
        <v>25</v>
      </c>
      <c r="D39" s="188" t="s">
        <v>21</v>
      </c>
      <c r="E39" s="188" t="s">
        <v>22</v>
      </c>
      <c r="F39" s="188" t="s">
        <v>115</v>
      </c>
      <c r="G39" s="188" t="s">
        <v>294</v>
      </c>
      <c r="H39" s="188" t="s">
        <v>23</v>
      </c>
      <c r="I39" s="188">
        <v>5</v>
      </c>
      <c r="J39" s="188">
        <v>5</v>
      </c>
      <c r="K39" s="188">
        <v>5</v>
      </c>
      <c r="L39" s="188">
        <v>5</v>
      </c>
      <c r="M39" s="188">
        <v>5</v>
      </c>
      <c r="N39" s="188">
        <v>5</v>
      </c>
      <c r="O39" s="188">
        <v>5</v>
      </c>
      <c r="P39" s="188">
        <v>5</v>
      </c>
      <c r="Q39" s="188">
        <v>5</v>
      </c>
      <c r="R39" s="188">
        <v>5</v>
      </c>
      <c r="S39" s="188">
        <v>5</v>
      </c>
      <c r="T39" s="188">
        <v>5</v>
      </c>
      <c r="U39" s="188" t="s">
        <v>295</v>
      </c>
    </row>
    <row r="40" spans="1:21" x14ac:dyDescent="0.2">
      <c r="A40" s="187">
        <v>45171.434400104168</v>
      </c>
      <c r="B40" s="188" t="s">
        <v>296</v>
      </c>
      <c r="C40" s="188" t="s">
        <v>25</v>
      </c>
      <c r="D40" s="188" t="s">
        <v>26</v>
      </c>
      <c r="E40" s="188" t="s">
        <v>22</v>
      </c>
      <c r="F40" s="188" t="s">
        <v>126</v>
      </c>
      <c r="G40" s="188" t="s">
        <v>297</v>
      </c>
      <c r="H40" s="188" t="s">
        <v>122</v>
      </c>
      <c r="I40" s="188">
        <v>5</v>
      </c>
      <c r="J40" s="188">
        <v>5</v>
      </c>
      <c r="K40" s="188">
        <v>5</v>
      </c>
      <c r="L40" s="188">
        <v>5</v>
      </c>
      <c r="M40" s="188">
        <v>5</v>
      </c>
      <c r="N40" s="188">
        <v>5</v>
      </c>
      <c r="O40" s="188">
        <v>5</v>
      </c>
      <c r="P40" s="188">
        <v>5</v>
      </c>
      <c r="Q40" s="188">
        <v>5</v>
      </c>
      <c r="R40" s="188">
        <v>5</v>
      </c>
      <c r="S40" s="188">
        <v>5</v>
      </c>
      <c r="T40" s="188">
        <v>5</v>
      </c>
    </row>
    <row r="41" spans="1:21" x14ac:dyDescent="0.2">
      <c r="A41" s="187">
        <v>45171.434438854165</v>
      </c>
      <c r="B41" s="188" t="s">
        <v>170</v>
      </c>
      <c r="C41" s="188" t="s">
        <v>25</v>
      </c>
      <c r="D41" s="188" t="s">
        <v>26</v>
      </c>
      <c r="E41" s="188" t="s">
        <v>27</v>
      </c>
      <c r="F41" s="188" t="s">
        <v>109</v>
      </c>
      <c r="G41" s="188" t="s">
        <v>96</v>
      </c>
      <c r="H41" s="188" t="s">
        <v>122</v>
      </c>
      <c r="I41" s="188">
        <v>5</v>
      </c>
      <c r="J41" s="188">
        <v>5</v>
      </c>
      <c r="K41" s="188">
        <v>4</v>
      </c>
      <c r="L41" s="188">
        <v>4</v>
      </c>
      <c r="M41" s="188">
        <v>3</v>
      </c>
      <c r="N41" s="188">
        <v>4</v>
      </c>
      <c r="O41" s="188">
        <v>3</v>
      </c>
      <c r="P41" s="188">
        <v>4</v>
      </c>
      <c r="Q41" s="188">
        <v>4</v>
      </c>
      <c r="R41" s="188">
        <v>2</v>
      </c>
      <c r="S41" s="188">
        <v>4</v>
      </c>
      <c r="T41" s="188">
        <v>4</v>
      </c>
      <c r="U41" s="188" t="s">
        <v>30</v>
      </c>
    </row>
    <row r="42" spans="1:21" x14ac:dyDescent="0.2">
      <c r="A42" s="187">
        <v>45171.434613020829</v>
      </c>
      <c r="B42" s="188" t="s">
        <v>298</v>
      </c>
      <c r="C42" s="188" t="s">
        <v>25</v>
      </c>
      <c r="D42" s="188" t="s">
        <v>24</v>
      </c>
      <c r="E42" s="188" t="s">
        <v>27</v>
      </c>
      <c r="F42" s="188" t="s">
        <v>109</v>
      </c>
      <c r="G42" s="188" t="s">
        <v>160</v>
      </c>
      <c r="H42" s="188" t="s">
        <v>28</v>
      </c>
      <c r="I42" s="188">
        <v>5</v>
      </c>
      <c r="J42" s="188">
        <v>5</v>
      </c>
      <c r="K42" s="188">
        <v>5</v>
      </c>
      <c r="L42" s="188">
        <v>5</v>
      </c>
      <c r="M42" s="188">
        <v>5</v>
      </c>
      <c r="N42" s="188">
        <v>5</v>
      </c>
      <c r="O42" s="188">
        <v>5</v>
      </c>
      <c r="P42" s="188">
        <v>5</v>
      </c>
      <c r="Q42" s="188">
        <v>5</v>
      </c>
      <c r="R42" s="188">
        <v>5</v>
      </c>
      <c r="S42" s="188">
        <v>5</v>
      </c>
      <c r="T42" s="188">
        <v>5</v>
      </c>
      <c r="U42" s="188" t="s">
        <v>299</v>
      </c>
    </row>
    <row r="43" spans="1:21" x14ac:dyDescent="0.2">
      <c r="A43" s="187">
        <v>45171.4367608912</v>
      </c>
      <c r="B43" s="188" t="s">
        <v>300</v>
      </c>
      <c r="C43" s="188" t="s">
        <v>25</v>
      </c>
      <c r="D43" s="188" t="s">
        <v>26</v>
      </c>
      <c r="E43" s="188" t="s">
        <v>27</v>
      </c>
      <c r="F43" s="188" t="s">
        <v>109</v>
      </c>
      <c r="G43" s="188" t="s">
        <v>301</v>
      </c>
      <c r="H43" s="188" t="s">
        <v>28</v>
      </c>
      <c r="I43" s="188">
        <v>4</v>
      </c>
      <c r="J43" s="188">
        <v>5</v>
      </c>
      <c r="K43" s="188">
        <v>4</v>
      </c>
      <c r="L43" s="188">
        <v>4</v>
      </c>
      <c r="M43" s="188">
        <v>4</v>
      </c>
      <c r="N43" s="188">
        <v>4</v>
      </c>
      <c r="O43" s="188">
        <v>5</v>
      </c>
      <c r="P43" s="188">
        <v>4</v>
      </c>
      <c r="Q43" s="188">
        <v>4</v>
      </c>
      <c r="R43" s="188">
        <v>4</v>
      </c>
      <c r="S43" s="188">
        <v>4</v>
      </c>
      <c r="T43" s="188">
        <v>4</v>
      </c>
    </row>
    <row r="44" spans="1:21" x14ac:dyDescent="0.2">
      <c r="A44" s="187">
        <v>45171.43766502315</v>
      </c>
      <c r="B44" s="188" t="s">
        <v>302</v>
      </c>
      <c r="C44" s="188" t="s">
        <v>20</v>
      </c>
      <c r="D44" s="188" t="s">
        <v>24</v>
      </c>
      <c r="E44" s="188" t="s">
        <v>27</v>
      </c>
      <c r="F44" s="188" t="s">
        <v>109</v>
      </c>
      <c r="G44" s="188" t="s">
        <v>102</v>
      </c>
      <c r="H44" s="188" t="s">
        <v>23</v>
      </c>
      <c r="I44" s="188">
        <v>5</v>
      </c>
      <c r="J44" s="188">
        <v>5</v>
      </c>
      <c r="K44" s="188">
        <v>5</v>
      </c>
      <c r="L44" s="188">
        <v>5</v>
      </c>
      <c r="M44" s="188">
        <v>5</v>
      </c>
      <c r="N44" s="188">
        <v>5</v>
      </c>
      <c r="O44" s="188">
        <v>5</v>
      </c>
      <c r="P44" s="188">
        <v>5</v>
      </c>
      <c r="Q44" s="188">
        <v>5</v>
      </c>
      <c r="R44" s="188">
        <v>2</v>
      </c>
      <c r="S44" s="188">
        <v>4</v>
      </c>
      <c r="T44" s="188">
        <v>5</v>
      </c>
    </row>
    <row r="45" spans="1:21" x14ac:dyDescent="0.2">
      <c r="A45" s="187">
        <v>45171.439667303246</v>
      </c>
      <c r="B45" s="188" t="s">
        <v>303</v>
      </c>
      <c r="C45" s="188" t="s">
        <v>25</v>
      </c>
      <c r="D45" s="188" t="s">
        <v>24</v>
      </c>
      <c r="E45" s="188" t="s">
        <v>27</v>
      </c>
      <c r="F45" s="188" t="s">
        <v>116</v>
      </c>
      <c r="G45" s="188" t="s">
        <v>97</v>
      </c>
      <c r="H45" s="188" t="s">
        <v>28</v>
      </c>
      <c r="I45" s="188">
        <v>5</v>
      </c>
      <c r="J45" s="188">
        <v>5</v>
      </c>
      <c r="K45" s="188">
        <v>5</v>
      </c>
      <c r="L45" s="188">
        <v>5</v>
      </c>
      <c r="M45" s="188">
        <v>5</v>
      </c>
      <c r="N45" s="188">
        <v>5</v>
      </c>
      <c r="O45" s="188">
        <v>5</v>
      </c>
      <c r="P45" s="188">
        <v>5</v>
      </c>
      <c r="Q45" s="188">
        <v>4</v>
      </c>
      <c r="R45" s="188">
        <v>2</v>
      </c>
      <c r="S45" s="188">
        <v>4</v>
      </c>
      <c r="T45" s="188">
        <v>4</v>
      </c>
    </row>
    <row r="46" spans="1:21" x14ac:dyDescent="0.2">
      <c r="A46" s="187">
        <v>45171.43966831018</v>
      </c>
      <c r="B46" s="188" t="s">
        <v>304</v>
      </c>
      <c r="C46" s="188" t="s">
        <v>25</v>
      </c>
      <c r="D46" s="188" t="s">
        <v>24</v>
      </c>
      <c r="E46" s="188" t="s">
        <v>22</v>
      </c>
      <c r="F46" s="188" t="s">
        <v>115</v>
      </c>
      <c r="G46" s="188" t="s">
        <v>120</v>
      </c>
      <c r="H46" s="188" t="s">
        <v>23</v>
      </c>
      <c r="I46" s="188">
        <v>5</v>
      </c>
      <c r="J46" s="188">
        <v>5</v>
      </c>
      <c r="K46" s="188">
        <v>5</v>
      </c>
      <c r="L46" s="188">
        <v>5</v>
      </c>
      <c r="M46" s="188">
        <v>5</v>
      </c>
      <c r="N46" s="188">
        <v>5</v>
      </c>
      <c r="O46" s="188">
        <v>5</v>
      </c>
      <c r="P46" s="188">
        <v>5</v>
      </c>
      <c r="Q46" s="188">
        <v>5</v>
      </c>
      <c r="R46" s="188">
        <v>5</v>
      </c>
      <c r="S46" s="188">
        <v>5</v>
      </c>
      <c r="T46" s="188">
        <v>5</v>
      </c>
    </row>
    <row r="47" spans="1:21" x14ac:dyDescent="0.2">
      <c r="A47" s="187">
        <v>45171.439687824073</v>
      </c>
      <c r="B47" s="188" t="s">
        <v>183</v>
      </c>
      <c r="C47" s="188" t="s">
        <v>25</v>
      </c>
      <c r="D47" s="188" t="s">
        <v>26</v>
      </c>
      <c r="E47" s="188" t="s">
        <v>27</v>
      </c>
      <c r="F47" s="188" t="s">
        <v>111</v>
      </c>
      <c r="G47" s="188" t="s">
        <v>100</v>
      </c>
      <c r="H47" s="188" t="s">
        <v>29</v>
      </c>
      <c r="I47" s="188">
        <v>5</v>
      </c>
      <c r="J47" s="188">
        <v>5</v>
      </c>
      <c r="K47" s="188">
        <v>5</v>
      </c>
      <c r="L47" s="188">
        <v>4</v>
      </c>
      <c r="M47" s="188">
        <v>5</v>
      </c>
      <c r="N47" s="188">
        <v>5</v>
      </c>
      <c r="O47" s="188">
        <v>5</v>
      </c>
      <c r="P47" s="188">
        <v>5</v>
      </c>
      <c r="Q47" s="188">
        <v>5</v>
      </c>
      <c r="R47" s="188">
        <v>3</v>
      </c>
      <c r="S47" s="188">
        <v>4</v>
      </c>
      <c r="T47" s="188">
        <v>4</v>
      </c>
    </row>
    <row r="48" spans="1:21" x14ac:dyDescent="0.2">
      <c r="A48" s="187">
        <v>45171.441840219908</v>
      </c>
      <c r="B48" s="188" t="s">
        <v>305</v>
      </c>
      <c r="C48" s="188" t="s">
        <v>20</v>
      </c>
      <c r="D48" s="188" t="s">
        <v>26</v>
      </c>
      <c r="E48" s="188" t="s">
        <v>27</v>
      </c>
      <c r="F48" s="188" t="s">
        <v>121</v>
      </c>
      <c r="G48" s="188" t="s">
        <v>143</v>
      </c>
      <c r="H48" s="188" t="s">
        <v>23</v>
      </c>
      <c r="I48" s="188">
        <v>5</v>
      </c>
      <c r="J48" s="188">
        <v>4</v>
      </c>
      <c r="K48" s="188">
        <v>5</v>
      </c>
      <c r="L48" s="188">
        <v>5</v>
      </c>
      <c r="M48" s="188">
        <v>2</v>
      </c>
      <c r="N48" s="188">
        <v>1</v>
      </c>
      <c r="O48" s="188">
        <v>5</v>
      </c>
      <c r="P48" s="188">
        <v>5</v>
      </c>
      <c r="Q48" s="188">
        <v>5</v>
      </c>
      <c r="R48" s="188">
        <v>5</v>
      </c>
      <c r="S48" s="188">
        <v>5</v>
      </c>
      <c r="T48" s="188">
        <v>5</v>
      </c>
    </row>
    <row r="49" spans="1:21" x14ac:dyDescent="0.2">
      <c r="A49" s="187">
        <v>45171.441860358798</v>
      </c>
      <c r="B49" s="188" t="s">
        <v>306</v>
      </c>
      <c r="C49" s="188" t="s">
        <v>25</v>
      </c>
      <c r="D49" s="188" t="s">
        <v>26</v>
      </c>
      <c r="E49" s="188" t="s">
        <v>22</v>
      </c>
      <c r="F49" s="188" t="s">
        <v>126</v>
      </c>
      <c r="G49" s="188" t="s">
        <v>297</v>
      </c>
      <c r="H49" s="188" t="s">
        <v>23</v>
      </c>
      <c r="I49" s="188">
        <v>5</v>
      </c>
      <c r="J49" s="188">
        <v>5</v>
      </c>
      <c r="K49" s="188">
        <v>5</v>
      </c>
      <c r="L49" s="188">
        <v>5</v>
      </c>
      <c r="M49" s="188">
        <v>5</v>
      </c>
      <c r="N49" s="188">
        <v>5</v>
      </c>
      <c r="O49" s="188">
        <v>5</v>
      </c>
      <c r="P49" s="188">
        <v>5</v>
      </c>
      <c r="Q49" s="188">
        <v>5</v>
      </c>
      <c r="R49" s="188">
        <v>5</v>
      </c>
      <c r="S49" s="188">
        <v>5</v>
      </c>
      <c r="T49" s="188">
        <v>5</v>
      </c>
    </row>
    <row r="50" spans="1:21" x14ac:dyDescent="0.2">
      <c r="A50" s="187">
        <v>45171.442396909726</v>
      </c>
      <c r="B50" s="188" t="s">
        <v>307</v>
      </c>
      <c r="C50" s="188" t="s">
        <v>25</v>
      </c>
      <c r="D50" s="188" t="s">
        <v>24</v>
      </c>
      <c r="E50" s="188" t="s">
        <v>27</v>
      </c>
      <c r="F50" s="188" t="s">
        <v>109</v>
      </c>
      <c r="G50" s="188" t="s">
        <v>308</v>
      </c>
      <c r="H50" s="188" t="s">
        <v>23</v>
      </c>
      <c r="I50" s="188">
        <v>5</v>
      </c>
      <c r="J50" s="188">
        <v>5</v>
      </c>
      <c r="K50" s="188">
        <v>5</v>
      </c>
      <c r="L50" s="188">
        <v>5</v>
      </c>
      <c r="M50" s="188">
        <v>5</v>
      </c>
      <c r="N50" s="188">
        <v>5</v>
      </c>
      <c r="O50" s="188">
        <v>5</v>
      </c>
      <c r="P50" s="188">
        <v>5</v>
      </c>
      <c r="Q50" s="188">
        <v>5</v>
      </c>
      <c r="R50" s="188">
        <v>3</v>
      </c>
      <c r="S50" s="188">
        <v>4</v>
      </c>
      <c r="T50" s="188">
        <v>4</v>
      </c>
    </row>
    <row r="51" spans="1:21" x14ac:dyDescent="0.2">
      <c r="A51" s="187">
        <v>45171.442607997684</v>
      </c>
      <c r="B51" s="188" t="s">
        <v>309</v>
      </c>
      <c r="C51" s="188" t="s">
        <v>25</v>
      </c>
      <c r="D51" s="188" t="s">
        <v>26</v>
      </c>
      <c r="E51" s="188" t="s">
        <v>27</v>
      </c>
      <c r="F51" s="188" t="s">
        <v>115</v>
      </c>
      <c r="G51" s="188" t="s">
        <v>310</v>
      </c>
      <c r="H51" s="188" t="s">
        <v>23</v>
      </c>
      <c r="I51" s="188">
        <v>4</v>
      </c>
      <c r="J51" s="188">
        <v>5</v>
      </c>
      <c r="K51" s="188">
        <v>5</v>
      </c>
      <c r="L51" s="188">
        <v>5</v>
      </c>
      <c r="M51" s="188">
        <v>5</v>
      </c>
      <c r="N51" s="188">
        <v>5</v>
      </c>
      <c r="O51" s="188">
        <v>5</v>
      </c>
      <c r="P51" s="188">
        <v>5</v>
      </c>
      <c r="Q51" s="188">
        <v>5</v>
      </c>
      <c r="R51" s="188">
        <v>1</v>
      </c>
      <c r="S51" s="188">
        <v>4</v>
      </c>
      <c r="T51" s="188">
        <v>4</v>
      </c>
    </row>
    <row r="52" spans="1:21" x14ac:dyDescent="0.2">
      <c r="A52" s="187">
        <v>45171.442929780096</v>
      </c>
      <c r="B52" s="188" t="s">
        <v>192</v>
      </c>
      <c r="C52" s="188" t="s">
        <v>20</v>
      </c>
      <c r="D52" s="188" t="s">
        <v>21</v>
      </c>
      <c r="E52" s="188" t="s">
        <v>22</v>
      </c>
      <c r="F52" s="188" t="s">
        <v>124</v>
      </c>
      <c r="G52" s="188" t="s">
        <v>145</v>
      </c>
      <c r="H52" s="188" t="s">
        <v>140</v>
      </c>
      <c r="I52" s="188">
        <v>5</v>
      </c>
      <c r="J52" s="188">
        <v>5</v>
      </c>
      <c r="K52" s="188">
        <v>5</v>
      </c>
      <c r="L52" s="188">
        <v>5</v>
      </c>
      <c r="M52" s="188">
        <v>5</v>
      </c>
      <c r="N52" s="188">
        <v>5</v>
      </c>
      <c r="O52" s="188">
        <v>5</v>
      </c>
      <c r="P52" s="188">
        <v>5</v>
      </c>
      <c r="Q52" s="188">
        <v>5</v>
      </c>
      <c r="R52" s="188">
        <v>5</v>
      </c>
      <c r="S52" s="188">
        <v>5</v>
      </c>
      <c r="T52" s="188">
        <v>5</v>
      </c>
    </row>
    <row r="53" spans="1:21" x14ac:dyDescent="0.2">
      <c r="A53" s="187">
        <v>45171.444005694444</v>
      </c>
      <c r="B53" s="188" t="s">
        <v>311</v>
      </c>
      <c r="C53" s="188" t="s">
        <v>25</v>
      </c>
      <c r="D53" s="188" t="s">
        <v>26</v>
      </c>
      <c r="E53" s="188" t="s">
        <v>27</v>
      </c>
      <c r="F53" s="188" t="s">
        <v>109</v>
      </c>
      <c r="G53" s="188" t="s">
        <v>308</v>
      </c>
      <c r="H53" s="188" t="s">
        <v>23</v>
      </c>
      <c r="I53" s="188">
        <v>5</v>
      </c>
      <c r="J53" s="188">
        <v>5</v>
      </c>
      <c r="K53" s="188">
        <v>5</v>
      </c>
      <c r="L53" s="188">
        <v>5</v>
      </c>
      <c r="M53" s="188">
        <v>4</v>
      </c>
      <c r="N53" s="188">
        <v>4</v>
      </c>
      <c r="O53" s="188">
        <v>4</v>
      </c>
      <c r="P53" s="188">
        <v>4</v>
      </c>
      <c r="Q53" s="188">
        <v>4</v>
      </c>
      <c r="R53" s="188">
        <v>3</v>
      </c>
      <c r="S53" s="188">
        <v>4</v>
      </c>
      <c r="T53" s="188">
        <v>4</v>
      </c>
    </row>
    <row r="54" spans="1:21" x14ac:dyDescent="0.2">
      <c r="A54" s="187">
        <v>45171.445690775465</v>
      </c>
      <c r="B54" s="188" t="s">
        <v>182</v>
      </c>
      <c r="C54" s="188" t="s">
        <v>25</v>
      </c>
      <c r="D54" s="188" t="s">
        <v>21</v>
      </c>
      <c r="E54" s="188" t="s">
        <v>22</v>
      </c>
      <c r="F54" s="188" t="s">
        <v>111</v>
      </c>
      <c r="G54" s="188" t="s">
        <v>100</v>
      </c>
      <c r="H54" s="188" t="s">
        <v>122</v>
      </c>
      <c r="I54" s="188">
        <v>5</v>
      </c>
      <c r="J54" s="188">
        <v>5</v>
      </c>
      <c r="K54" s="188">
        <v>5</v>
      </c>
      <c r="L54" s="188">
        <v>5</v>
      </c>
      <c r="M54" s="188">
        <v>5</v>
      </c>
      <c r="N54" s="188">
        <v>5</v>
      </c>
      <c r="O54" s="188">
        <v>5</v>
      </c>
      <c r="P54" s="188">
        <v>5</v>
      </c>
      <c r="Q54" s="188">
        <v>5</v>
      </c>
      <c r="R54" s="188">
        <v>3</v>
      </c>
      <c r="S54" s="188">
        <v>4</v>
      </c>
      <c r="T54" s="188">
        <v>5</v>
      </c>
    </row>
    <row r="55" spans="1:21" x14ac:dyDescent="0.2">
      <c r="A55" s="187">
        <v>45171.447034016208</v>
      </c>
      <c r="B55" s="188" t="s">
        <v>312</v>
      </c>
      <c r="C55" s="188" t="s">
        <v>25</v>
      </c>
      <c r="D55" s="188" t="s">
        <v>24</v>
      </c>
      <c r="E55" s="188" t="s">
        <v>22</v>
      </c>
      <c r="F55" s="188" t="s">
        <v>126</v>
      </c>
      <c r="G55" s="188" t="s">
        <v>297</v>
      </c>
      <c r="H55" s="188" t="s">
        <v>122</v>
      </c>
      <c r="I55" s="188">
        <v>5</v>
      </c>
      <c r="J55" s="188">
        <v>5</v>
      </c>
      <c r="K55" s="188">
        <v>5</v>
      </c>
      <c r="L55" s="188">
        <v>5</v>
      </c>
      <c r="M55" s="188">
        <v>5</v>
      </c>
      <c r="N55" s="188">
        <v>5</v>
      </c>
      <c r="O55" s="188">
        <v>5</v>
      </c>
      <c r="P55" s="188">
        <v>5</v>
      </c>
      <c r="Q55" s="188">
        <v>5</v>
      </c>
      <c r="R55" s="188">
        <v>4</v>
      </c>
      <c r="S55" s="188">
        <v>5</v>
      </c>
      <c r="T55" s="188">
        <v>5</v>
      </c>
    </row>
    <row r="56" spans="1:21" x14ac:dyDescent="0.2">
      <c r="A56" s="187">
        <v>45171.447140127319</v>
      </c>
      <c r="B56" s="188" t="s">
        <v>161</v>
      </c>
      <c r="C56" s="188" t="s">
        <v>25</v>
      </c>
      <c r="D56" s="188" t="s">
        <v>26</v>
      </c>
      <c r="E56" s="188" t="s">
        <v>27</v>
      </c>
      <c r="F56" s="188" t="s">
        <v>112</v>
      </c>
      <c r="G56" s="188" t="s">
        <v>162</v>
      </c>
      <c r="H56" s="188" t="s">
        <v>29</v>
      </c>
      <c r="I56" s="188">
        <v>4</v>
      </c>
      <c r="J56" s="188">
        <v>4</v>
      </c>
      <c r="K56" s="188">
        <v>4</v>
      </c>
      <c r="L56" s="188">
        <v>4</v>
      </c>
      <c r="M56" s="188">
        <v>4</v>
      </c>
      <c r="N56" s="188">
        <v>4</v>
      </c>
      <c r="O56" s="188">
        <v>4</v>
      </c>
      <c r="P56" s="188">
        <v>4</v>
      </c>
      <c r="Q56" s="188">
        <v>4</v>
      </c>
      <c r="R56" s="188">
        <v>4</v>
      </c>
      <c r="S56" s="188">
        <v>4</v>
      </c>
      <c r="T56" s="188">
        <v>4</v>
      </c>
    </row>
    <row r="57" spans="1:21" x14ac:dyDescent="0.2">
      <c r="A57" s="187">
        <v>45171.448935763889</v>
      </c>
      <c r="B57" s="188" t="s">
        <v>313</v>
      </c>
      <c r="C57" s="188" t="s">
        <v>25</v>
      </c>
      <c r="D57" s="188" t="s">
        <v>26</v>
      </c>
      <c r="E57" s="188" t="s">
        <v>27</v>
      </c>
      <c r="F57" s="188" t="s">
        <v>109</v>
      </c>
      <c r="G57" s="188" t="s">
        <v>308</v>
      </c>
      <c r="H57" s="188" t="s">
        <v>23</v>
      </c>
      <c r="I57" s="188">
        <v>5</v>
      </c>
      <c r="J57" s="188">
        <v>5</v>
      </c>
      <c r="K57" s="188">
        <v>5</v>
      </c>
      <c r="L57" s="188">
        <v>5</v>
      </c>
      <c r="M57" s="188">
        <v>5</v>
      </c>
      <c r="N57" s="188">
        <v>5</v>
      </c>
      <c r="O57" s="188">
        <v>5</v>
      </c>
      <c r="P57" s="188">
        <v>5</v>
      </c>
      <c r="Q57" s="188">
        <v>4</v>
      </c>
      <c r="R57" s="188">
        <v>3</v>
      </c>
      <c r="S57" s="188">
        <v>4</v>
      </c>
      <c r="T57" s="188">
        <v>4</v>
      </c>
      <c r="U57" s="188" t="s">
        <v>30</v>
      </c>
    </row>
    <row r="58" spans="1:21" x14ac:dyDescent="0.2">
      <c r="A58" s="187">
        <v>45171.44902424769</v>
      </c>
      <c r="B58" s="188" t="s">
        <v>314</v>
      </c>
      <c r="C58" s="188" t="s">
        <v>25</v>
      </c>
      <c r="D58" s="188" t="s">
        <v>26</v>
      </c>
      <c r="E58" s="188" t="s">
        <v>27</v>
      </c>
      <c r="F58" s="188" t="s">
        <v>125</v>
      </c>
      <c r="G58" s="188" t="s">
        <v>186</v>
      </c>
      <c r="H58" s="188" t="s">
        <v>29</v>
      </c>
      <c r="I58" s="188">
        <v>5</v>
      </c>
      <c r="J58" s="188">
        <v>4</v>
      </c>
      <c r="K58" s="188">
        <v>5</v>
      </c>
      <c r="L58" s="188">
        <v>5</v>
      </c>
      <c r="M58" s="188">
        <v>4</v>
      </c>
      <c r="N58" s="188">
        <v>3</v>
      </c>
      <c r="O58" s="188">
        <v>3</v>
      </c>
      <c r="P58" s="188">
        <v>4</v>
      </c>
      <c r="Q58" s="188">
        <v>4</v>
      </c>
      <c r="R58" s="188">
        <v>4</v>
      </c>
      <c r="S58" s="188">
        <v>4</v>
      </c>
      <c r="T58" s="188">
        <v>4</v>
      </c>
      <c r="U58" s="188" t="s">
        <v>30</v>
      </c>
    </row>
    <row r="59" spans="1:21" x14ac:dyDescent="0.2">
      <c r="A59" s="187">
        <v>45171.449864780094</v>
      </c>
      <c r="B59" s="188" t="s">
        <v>315</v>
      </c>
      <c r="C59" s="188" t="s">
        <v>20</v>
      </c>
      <c r="D59" s="188" t="s">
        <v>21</v>
      </c>
      <c r="E59" s="188" t="s">
        <v>22</v>
      </c>
      <c r="F59" s="188" t="s">
        <v>113</v>
      </c>
      <c r="G59" s="188" t="s">
        <v>316</v>
      </c>
      <c r="H59" s="188" t="s">
        <v>140</v>
      </c>
      <c r="I59" s="188">
        <v>5</v>
      </c>
      <c r="J59" s="188">
        <v>5</v>
      </c>
      <c r="K59" s="188">
        <v>5</v>
      </c>
      <c r="L59" s="188">
        <v>5</v>
      </c>
      <c r="M59" s="188">
        <v>5</v>
      </c>
      <c r="N59" s="188">
        <v>5</v>
      </c>
      <c r="O59" s="188">
        <v>1</v>
      </c>
      <c r="P59" s="188">
        <v>1</v>
      </c>
      <c r="Q59" s="188">
        <v>1</v>
      </c>
      <c r="R59" s="188">
        <v>3</v>
      </c>
      <c r="S59" s="188">
        <v>4</v>
      </c>
      <c r="T59" s="188">
        <v>4</v>
      </c>
      <c r="U59" s="188" t="s">
        <v>317</v>
      </c>
    </row>
    <row r="60" spans="1:21" x14ac:dyDescent="0.2">
      <c r="A60" s="187">
        <v>45171.450275902782</v>
      </c>
      <c r="B60" s="188" t="s">
        <v>167</v>
      </c>
      <c r="C60" s="188" t="s">
        <v>25</v>
      </c>
      <c r="D60" s="188" t="s">
        <v>24</v>
      </c>
      <c r="E60" s="188" t="s">
        <v>27</v>
      </c>
      <c r="F60" s="188" t="s">
        <v>112</v>
      </c>
      <c r="G60" s="188" t="s">
        <v>168</v>
      </c>
      <c r="H60" s="188" t="s">
        <v>29</v>
      </c>
      <c r="I60" s="188">
        <v>5</v>
      </c>
      <c r="J60" s="188">
        <v>5</v>
      </c>
      <c r="K60" s="188">
        <v>5</v>
      </c>
      <c r="L60" s="188">
        <v>5</v>
      </c>
      <c r="M60" s="188">
        <v>5</v>
      </c>
      <c r="N60" s="188">
        <v>5</v>
      </c>
      <c r="O60" s="188">
        <v>4</v>
      </c>
      <c r="P60" s="188">
        <v>5</v>
      </c>
      <c r="Q60" s="188">
        <v>5</v>
      </c>
      <c r="R60" s="188">
        <v>3</v>
      </c>
      <c r="S60" s="188">
        <v>4</v>
      </c>
      <c r="T60" s="188">
        <v>5</v>
      </c>
    </row>
    <row r="61" spans="1:21" x14ac:dyDescent="0.2">
      <c r="A61" s="187">
        <v>45171.450410057871</v>
      </c>
      <c r="B61" s="188" t="s">
        <v>171</v>
      </c>
      <c r="C61" s="188" t="s">
        <v>25</v>
      </c>
      <c r="D61" s="188" t="s">
        <v>24</v>
      </c>
      <c r="E61" s="188" t="s">
        <v>22</v>
      </c>
      <c r="F61" s="188" t="s">
        <v>115</v>
      </c>
      <c r="G61" s="188" t="s">
        <v>120</v>
      </c>
      <c r="H61" s="188" t="s">
        <v>140</v>
      </c>
      <c r="I61" s="188">
        <v>5</v>
      </c>
      <c r="J61" s="188">
        <v>5</v>
      </c>
      <c r="K61" s="188">
        <v>5</v>
      </c>
      <c r="L61" s="188">
        <v>5</v>
      </c>
      <c r="M61" s="188">
        <v>5</v>
      </c>
      <c r="N61" s="188">
        <v>5</v>
      </c>
      <c r="O61" s="188">
        <v>5</v>
      </c>
      <c r="P61" s="188">
        <v>5</v>
      </c>
      <c r="Q61" s="188">
        <v>5</v>
      </c>
      <c r="R61" s="188">
        <v>3</v>
      </c>
      <c r="S61" s="188">
        <v>4</v>
      </c>
      <c r="T61" s="188">
        <v>4</v>
      </c>
      <c r="U61" s="188" t="s">
        <v>365</v>
      </c>
    </row>
    <row r="62" spans="1:21" x14ac:dyDescent="0.2">
      <c r="A62" s="187">
        <v>45171.451073449076</v>
      </c>
      <c r="B62" s="188" t="s">
        <v>196</v>
      </c>
      <c r="C62" s="188" t="s">
        <v>20</v>
      </c>
      <c r="D62" s="188" t="s">
        <v>26</v>
      </c>
      <c r="E62" s="188" t="s">
        <v>22</v>
      </c>
      <c r="F62" s="188" t="s">
        <v>141</v>
      </c>
      <c r="G62" s="188" t="s">
        <v>197</v>
      </c>
      <c r="H62" s="188" t="s">
        <v>140</v>
      </c>
      <c r="I62" s="188">
        <v>5</v>
      </c>
      <c r="J62" s="188">
        <v>5</v>
      </c>
      <c r="K62" s="188">
        <v>3</v>
      </c>
      <c r="L62" s="188">
        <v>3</v>
      </c>
      <c r="M62" s="188">
        <v>5</v>
      </c>
      <c r="N62" s="188">
        <v>5</v>
      </c>
      <c r="O62" s="188">
        <v>4</v>
      </c>
      <c r="P62" s="188">
        <v>4</v>
      </c>
      <c r="Q62" s="188">
        <v>5</v>
      </c>
      <c r="R62" s="188">
        <v>1</v>
      </c>
      <c r="S62" s="188">
        <v>2</v>
      </c>
      <c r="T62" s="188">
        <v>2</v>
      </c>
      <c r="U62" s="188" t="s">
        <v>30</v>
      </c>
    </row>
    <row r="63" spans="1:21" x14ac:dyDescent="0.2">
      <c r="A63" s="187">
        <v>45171.452687557874</v>
      </c>
      <c r="B63" s="188" t="s">
        <v>319</v>
      </c>
      <c r="C63" s="188" t="s">
        <v>25</v>
      </c>
      <c r="D63" s="188" t="s">
        <v>24</v>
      </c>
      <c r="E63" s="188" t="s">
        <v>27</v>
      </c>
      <c r="F63" s="188" t="s">
        <v>109</v>
      </c>
      <c r="G63" s="188" t="s">
        <v>102</v>
      </c>
      <c r="H63" s="188" t="s">
        <v>29</v>
      </c>
      <c r="I63" s="188">
        <v>5</v>
      </c>
      <c r="J63" s="188">
        <v>5</v>
      </c>
      <c r="K63" s="188">
        <v>5</v>
      </c>
      <c r="L63" s="188">
        <v>5</v>
      </c>
      <c r="M63" s="188">
        <v>5</v>
      </c>
      <c r="N63" s="188">
        <v>5</v>
      </c>
      <c r="O63" s="188">
        <v>5</v>
      </c>
      <c r="P63" s="188">
        <v>5</v>
      </c>
      <c r="Q63" s="188">
        <v>5</v>
      </c>
      <c r="R63" s="188">
        <v>3</v>
      </c>
      <c r="S63" s="188">
        <v>4</v>
      </c>
      <c r="T63" s="188">
        <v>5</v>
      </c>
    </row>
    <row r="64" spans="1:21" x14ac:dyDescent="0.2">
      <c r="A64" s="187">
        <v>45171.453808541672</v>
      </c>
      <c r="B64" s="188" t="s">
        <v>320</v>
      </c>
      <c r="C64" s="188" t="s">
        <v>20</v>
      </c>
      <c r="D64" s="188" t="s">
        <v>21</v>
      </c>
      <c r="E64" s="188" t="s">
        <v>22</v>
      </c>
      <c r="F64" s="188" t="s">
        <v>125</v>
      </c>
      <c r="G64" s="188" t="s">
        <v>321</v>
      </c>
      <c r="H64" s="188" t="s">
        <v>23</v>
      </c>
      <c r="I64" s="188">
        <v>5</v>
      </c>
      <c r="J64" s="188">
        <v>5</v>
      </c>
      <c r="K64" s="188">
        <v>5</v>
      </c>
      <c r="L64" s="188">
        <v>5</v>
      </c>
      <c r="M64" s="188">
        <v>5</v>
      </c>
      <c r="N64" s="188">
        <v>5</v>
      </c>
      <c r="O64" s="188">
        <v>5</v>
      </c>
      <c r="P64" s="188">
        <v>5</v>
      </c>
      <c r="Q64" s="188">
        <v>5</v>
      </c>
      <c r="R64" s="188">
        <v>3</v>
      </c>
      <c r="S64" s="188">
        <v>4</v>
      </c>
      <c r="T64" s="188">
        <v>5</v>
      </c>
      <c r="U64" s="188" t="s">
        <v>366</v>
      </c>
    </row>
    <row r="65" spans="1:21" x14ac:dyDescent="0.2">
      <c r="A65" s="187">
        <v>45171.454958981485</v>
      </c>
      <c r="B65" s="188" t="s">
        <v>323</v>
      </c>
      <c r="C65" s="188" t="s">
        <v>20</v>
      </c>
      <c r="D65" s="188" t="s">
        <v>24</v>
      </c>
      <c r="E65" s="188" t="s">
        <v>22</v>
      </c>
      <c r="F65" s="188" t="s">
        <v>113</v>
      </c>
      <c r="G65" s="188" t="s">
        <v>166</v>
      </c>
      <c r="H65" s="188" t="s">
        <v>140</v>
      </c>
      <c r="I65" s="188">
        <v>5</v>
      </c>
      <c r="J65" s="188">
        <v>5</v>
      </c>
      <c r="K65" s="188">
        <v>5</v>
      </c>
      <c r="L65" s="188">
        <v>5</v>
      </c>
      <c r="M65" s="188">
        <v>5</v>
      </c>
      <c r="N65" s="188">
        <v>5</v>
      </c>
      <c r="O65" s="188">
        <v>5</v>
      </c>
      <c r="P65" s="188">
        <v>5</v>
      </c>
      <c r="Q65" s="188">
        <v>5</v>
      </c>
      <c r="R65" s="188">
        <v>2</v>
      </c>
      <c r="S65" s="188">
        <v>4</v>
      </c>
      <c r="T65" s="188">
        <v>5</v>
      </c>
      <c r="U65" s="188" t="s">
        <v>324</v>
      </c>
    </row>
    <row r="66" spans="1:21" x14ac:dyDescent="0.2">
      <c r="A66" s="187">
        <v>45171.455970671297</v>
      </c>
      <c r="B66" s="188" t="s">
        <v>325</v>
      </c>
      <c r="C66" s="188" t="s">
        <v>25</v>
      </c>
      <c r="D66" s="188" t="s">
        <v>26</v>
      </c>
      <c r="E66" s="188" t="s">
        <v>27</v>
      </c>
      <c r="F66" s="188" t="s">
        <v>109</v>
      </c>
      <c r="G66" s="188" t="s">
        <v>100</v>
      </c>
      <c r="H66" s="188" t="s">
        <v>29</v>
      </c>
      <c r="I66" s="188">
        <v>5</v>
      </c>
      <c r="J66" s="188">
        <v>5</v>
      </c>
      <c r="K66" s="188">
        <v>5</v>
      </c>
      <c r="L66" s="188">
        <v>5</v>
      </c>
      <c r="M66" s="188">
        <v>5</v>
      </c>
      <c r="N66" s="188">
        <v>5</v>
      </c>
      <c r="O66" s="188">
        <v>5</v>
      </c>
      <c r="P66" s="188">
        <v>5</v>
      </c>
      <c r="Q66" s="188">
        <v>5</v>
      </c>
      <c r="R66" s="188">
        <v>2</v>
      </c>
      <c r="S66" s="188">
        <v>4</v>
      </c>
      <c r="T66" s="188">
        <v>5</v>
      </c>
      <c r="U66" s="188" t="s">
        <v>30</v>
      </c>
    </row>
    <row r="67" spans="1:21" x14ac:dyDescent="0.2">
      <c r="A67" s="187">
        <v>45171.457189374996</v>
      </c>
      <c r="B67" s="188" t="s">
        <v>165</v>
      </c>
      <c r="C67" s="188" t="s">
        <v>25</v>
      </c>
      <c r="D67" s="188" t="s">
        <v>26</v>
      </c>
      <c r="E67" s="188" t="s">
        <v>27</v>
      </c>
      <c r="F67" s="188" t="s">
        <v>109</v>
      </c>
      <c r="G67" s="188" t="s">
        <v>160</v>
      </c>
      <c r="H67" s="188" t="s">
        <v>29</v>
      </c>
      <c r="I67" s="188">
        <v>4</v>
      </c>
      <c r="J67" s="188">
        <v>4</v>
      </c>
      <c r="K67" s="188">
        <v>4</v>
      </c>
      <c r="L67" s="188">
        <v>4</v>
      </c>
      <c r="M67" s="188">
        <v>4</v>
      </c>
      <c r="N67" s="188">
        <v>4</v>
      </c>
      <c r="O67" s="188">
        <v>4</v>
      </c>
      <c r="P67" s="188">
        <v>4</v>
      </c>
      <c r="Q67" s="188">
        <v>4</v>
      </c>
      <c r="R67" s="188">
        <v>4</v>
      </c>
      <c r="S67" s="188">
        <v>4</v>
      </c>
      <c r="T67" s="188">
        <v>4</v>
      </c>
      <c r="U67" s="188" t="s">
        <v>30</v>
      </c>
    </row>
    <row r="68" spans="1:21" x14ac:dyDescent="0.2">
      <c r="A68" s="187">
        <v>45171.457319479166</v>
      </c>
      <c r="B68" s="188" t="s">
        <v>326</v>
      </c>
      <c r="C68" s="188" t="s">
        <v>20</v>
      </c>
      <c r="D68" s="188" t="s">
        <v>26</v>
      </c>
      <c r="E68" s="188" t="s">
        <v>27</v>
      </c>
      <c r="F68" s="188" t="s">
        <v>125</v>
      </c>
      <c r="G68" s="188" t="s">
        <v>327</v>
      </c>
      <c r="H68" s="188" t="s">
        <v>23</v>
      </c>
      <c r="I68" s="188">
        <v>4</v>
      </c>
      <c r="J68" s="188">
        <v>4</v>
      </c>
      <c r="K68" s="188">
        <v>4</v>
      </c>
      <c r="L68" s="188">
        <v>4</v>
      </c>
      <c r="M68" s="188">
        <v>4</v>
      </c>
      <c r="N68" s="188">
        <v>4</v>
      </c>
      <c r="O68" s="188">
        <v>4</v>
      </c>
      <c r="P68" s="188">
        <v>4</v>
      </c>
      <c r="Q68" s="188">
        <v>4</v>
      </c>
      <c r="R68" s="188">
        <v>4</v>
      </c>
      <c r="S68" s="188">
        <v>4</v>
      </c>
      <c r="T68" s="188">
        <v>4</v>
      </c>
    </row>
    <row r="69" spans="1:21" x14ac:dyDescent="0.2">
      <c r="A69" s="187">
        <v>45171.45776016204</v>
      </c>
      <c r="B69" s="188" t="s">
        <v>328</v>
      </c>
      <c r="C69" s="188" t="s">
        <v>25</v>
      </c>
      <c r="D69" s="188" t="s">
        <v>21</v>
      </c>
      <c r="E69" s="188" t="s">
        <v>22</v>
      </c>
      <c r="F69" s="188" t="s">
        <v>124</v>
      </c>
      <c r="G69" s="188" t="s">
        <v>329</v>
      </c>
      <c r="H69" s="188" t="s">
        <v>140</v>
      </c>
      <c r="I69" s="188">
        <v>4</v>
      </c>
      <c r="J69" s="188">
        <v>5</v>
      </c>
      <c r="K69" s="188">
        <v>5</v>
      </c>
      <c r="L69" s="188">
        <v>5</v>
      </c>
      <c r="M69" s="188">
        <v>4</v>
      </c>
      <c r="N69" s="188">
        <v>4</v>
      </c>
      <c r="O69" s="188">
        <v>4</v>
      </c>
      <c r="P69" s="188">
        <v>4</v>
      </c>
      <c r="Q69" s="188">
        <v>4</v>
      </c>
      <c r="R69" s="188">
        <v>2</v>
      </c>
      <c r="S69" s="188">
        <v>4</v>
      </c>
      <c r="T69" s="188">
        <v>4</v>
      </c>
    </row>
    <row r="70" spans="1:21" x14ac:dyDescent="0.2">
      <c r="A70" s="187">
        <v>45171.458311134258</v>
      </c>
      <c r="B70" s="188" t="s">
        <v>159</v>
      </c>
      <c r="C70" s="188" t="s">
        <v>25</v>
      </c>
      <c r="D70" s="188" t="s">
        <v>26</v>
      </c>
      <c r="E70" s="188" t="s">
        <v>27</v>
      </c>
      <c r="F70" s="188" t="s">
        <v>109</v>
      </c>
      <c r="G70" s="188" t="s">
        <v>330</v>
      </c>
      <c r="H70" s="188" t="s">
        <v>29</v>
      </c>
      <c r="I70" s="188">
        <v>5</v>
      </c>
      <c r="J70" s="188">
        <v>5</v>
      </c>
      <c r="K70" s="188">
        <v>5</v>
      </c>
      <c r="L70" s="188">
        <v>5</v>
      </c>
      <c r="M70" s="188">
        <v>5</v>
      </c>
      <c r="N70" s="188">
        <v>5</v>
      </c>
      <c r="O70" s="188">
        <v>5</v>
      </c>
      <c r="P70" s="188">
        <v>5</v>
      </c>
      <c r="Q70" s="188">
        <v>5</v>
      </c>
      <c r="R70" s="188">
        <v>1</v>
      </c>
      <c r="S70" s="188">
        <v>5</v>
      </c>
      <c r="T70" s="188">
        <v>5</v>
      </c>
      <c r="U70" s="188" t="s">
        <v>331</v>
      </c>
    </row>
    <row r="71" spans="1:21" x14ac:dyDescent="0.2">
      <c r="A71" s="187">
        <v>45171.45857210648</v>
      </c>
      <c r="B71" s="188" t="s">
        <v>332</v>
      </c>
      <c r="C71" s="188" t="s">
        <v>20</v>
      </c>
      <c r="D71" s="188" t="s">
        <v>26</v>
      </c>
      <c r="E71" s="188" t="s">
        <v>27</v>
      </c>
      <c r="F71" s="188" t="s">
        <v>124</v>
      </c>
      <c r="G71" s="188" t="s">
        <v>333</v>
      </c>
      <c r="H71" s="188" t="s">
        <v>23</v>
      </c>
      <c r="I71" s="188">
        <v>4</v>
      </c>
      <c r="J71" s="188">
        <v>4</v>
      </c>
      <c r="K71" s="188">
        <v>4</v>
      </c>
      <c r="L71" s="188">
        <v>4</v>
      </c>
      <c r="M71" s="188">
        <v>4</v>
      </c>
      <c r="N71" s="188">
        <v>4</v>
      </c>
      <c r="O71" s="188">
        <v>4</v>
      </c>
      <c r="P71" s="188">
        <v>4</v>
      </c>
      <c r="Q71" s="188">
        <v>4</v>
      </c>
      <c r="R71" s="188">
        <v>4</v>
      </c>
      <c r="S71" s="188">
        <v>5</v>
      </c>
      <c r="T71" s="188">
        <v>4</v>
      </c>
    </row>
    <row r="72" spans="1:21" x14ac:dyDescent="0.2">
      <c r="A72" s="187">
        <v>45171.459496435185</v>
      </c>
      <c r="B72" s="188" t="s">
        <v>180</v>
      </c>
      <c r="C72" s="188" t="s">
        <v>25</v>
      </c>
      <c r="D72" s="188" t="s">
        <v>21</v>
      </c>
      <c r="E72" s="188" t="s">
        <v>22</v>
      </c>
      <c r="F72" s="188" t="s">
        <v>126</v>
      </c>
      <c r="G72" s="188" t="s">
        <v>334</v>
      </c>
      <c r="H72" s="188" t="s">
        <v>122</v>
      </c>
      <c r="I72" s="188">
        <v>4</v>
      </c>
      <c r="J72" s="188">
        <v>4</v>
      </c>
      <c r="K72" s="188">
        <v>4</v>
      </c>
      <c r="L72" s="188">
        <v>4</v>
      </c>
      <c r="M72" s="188">
        <v>4</v>
      </c>
      <c r="N72" s="188">
        <v>4</v>
      </c>
      <c r="O72" s="188">
        <v>5</v>
      </c>
      <c r="P72" s="188">
        <v>4</v>
      </c>
      <c r="Q72" s="188">
        <v>5</v>
      </c>
      <c r="R72" s="188">
        <v>5</v>
      </c>
      <c r="S72" s="188">
        <v>5</v>
      </c>
      <c r="T72" s="188">
        <v>5</v>
      </c>
      <c r="U72" s="188" t="s">
        <v>335</v>
      </c>
    </row>
    <row r="73" spans="1:21" x14ac:dyDescent="0.2">
      <c r="A73" s="187">
        <v>45171.459791365742</v>
      </c>
      <c r="B73" s="188" t="s">
        <v>174</v>
      </c>
      <c r="C73" s="188" t="s">
        <v>25</v>
      </c>
      <c r="D73" s="188" t="s">
        <v>24</v>
      </c>
      <c r="E73" s="188" t="s">
        <v>22</v>
      </c>
      <c r="F73" s="188" t="s">
        <v>111</v>
      </c>
      <c r="G73" s="188" t="s">
        <v>100</v>
      </c>
      <c r="H73" s="188" t="s">
        <v>140</v>
      </c>
      <c r="I73" s="188">
        <v>5</v>
      </c>
      <c r="J73" s="188">
        <v>4</v>
      </c>
      <c r="K73" s="188">
        <v>5</v>
      </c>
      <c r="L73" s="188">
        <v>4</v>
      </c>
      <c r="M73" s="188">
        <v>4</v>
      </c>
      <c r="N73" s="188">
        <v>5</v>
      </c>
      <c r="O73" s="188">
        <v>4</v>
      </c>
      <c r="P73" s="188">
        <v>4</v>
      </c>
      <c r="Q73" s="188">
        <v>5</v>
      </c>
      <c r="R73" s="188">
        <v>3</v>
      </c>
      <c r="S73" s="188">
        <v>4</v>
      </c>
      <c r="T73" s="188">
        <v>5</v>
      </c>
      <c r="U73" s="188" t="s">
        <v>367</v>
      </c>
    </row>
    <row r="74" spans="1:21" x14ac:dyDescent="0.2">
      <c r="A74" s="187">
        <v>45171.461776701384</v>
      </c>
      <c r="B74" s="188" t="s">
        <v>337</v>
      </c>
      <c r="C74" s="188" t="s">
        <v>25</v>
      </c>
      <c r="D74" s="188" t="s">
        <v>26</v>
      </c>
      <c r="E74" s="188" t="s">
        <v>27</v>
      </c>
      <c r="F74" s="188" t="s">
        <v>125</v>
      </c>
      <c r="G74" s="188" t="s">
        <v>338</v>
      </c>
      <c r="H74" s="188" t="s">
        <v>23</v>
      </c>
      <c r="I74" s="188">
        <v>4</v>
      </c>
      <c r="J74" s="188">
        <v>4</v>
      </c>
      <c r="K74" s="188">
        <v>4</v>
      </c>
      <c r="L74" s="188">
        <v>4</v>
      </c>
      <c r="M74" s="188">
        <v>4</v>
      </c>
      <c r="N74" s="188">
        <v>4</v>
      </c>
      <c r="O74" s="188">
        <v>4</v>
      </c>
      <c r="P74" s="188">
        <v>4</v>
      </c>
      <c r="Q74" s="188">
        <v>4</v>
      </c>
      <c r="R74" s="188">
        <v>3</v>
      </c>
      <c r="S74" s="188">
        <v>4</v>
      </c>
      <c r="T74" s="188">
        <v>4</v>
      </c>
    </row>
    <row r="75" spans="1:21" x14ac:dyDescent="0.2">
      <c r="A75" s="187">
        <v>45171.462279618056</v>
      </c>
      <c r="B75" s="188" t="s">
        <v>339</v>
      </c>
      <c r="C75" s="188" t="s">
        <v>25</v>
      </c>
      <c r="D75" s="188" t="s">
        <v>24</v>
      </c>
      <c r="E75" s="188" t="s">
        <v>22</v>
      </c>
      <c r="F75" s="188" t="s">
        <v>119</v>
      </c>
      <c r="G75" s="188" t="s">
        <v>340</v>
      </c>
      <c r="H75" s="188" t="s">
        <v>29</v>
      </c>
      <c r="I75" s="188">
        <v>5</v>
      </c>
      <c r="J75" s="188">
        <v>5</v>
      </c>
      <c r="K75" s="188">
        <v>5</v>
      </c>
      <c r="L75" s="188">
        <v>5</v>
      </c>
      <c r="M75" s="188">
        <v>4</v>
      </c>
      <c r="N75" s="188">
        <v>4</v>
      </c>
      <c r="O75" s="188">
        <v>5</v>
      </c>
      <c r="P75" s="188">
        <v>4</v>
      </c>
      <c r="Q75" s="188">
        <v>5</v>
      </c>
      <c r="R75" s="188">
        <v>3</v>
      </c>
      <c r="S75" s="188">
        <v>4</v>
      </c>
      <c r="T75" s="188">
        <v>5</v>
      </c>
      <c r="U75" s="188" t="s">
        <v>30</v>
      </c>
    </row>
    <row r="76" spans="1:21" x14ac:dyDescent="0.2">
      <c r="A76" s="187">
        <v>45171.462367337968</v>
      </c>
      <c r="B76" s="188" t="s">
        <v>341</v>
      </c>
      <c r="C76" s="188" t="s">
        <v>25</v>
      </c>
      <c r="D76" s="188" t="s">
        <v>26</v>
      </c>
      <c r="E76" s="188" t="s">
        <v>27</v>
      </c>
      <c r="F76" s="188" t="s">
        <v>113</v>
      </c>
      <c r="G76" s="188" t="s">
        <v>166</v>
      </c>
      <c r="H76" s="188" t="s">
        <v>122</v>
      </c>
      <c r="I76" s="188">
        <v>5</v>
      </c>
      <c r="J76" s="188">
        <v>5</v>
      </c>
      <c r="K76" s="188">
        <v>5</v>
      </c>
      <c r="L76" s="188">
        <v>5</v>
      </c>
      <c r="M76" s="188">
        <v>5</v>
      </c>
      <c r="N76" s="188">
        <v>5</v>
      </c>
      <c r="O76" s="188">
        <v>5</v>
      </c>
      <c r="P76" s="188">
        <v>5</v>
      </c>
      <c r="Q76" s="188">
        <v>5</v>
      </c>
      <c r="R76" s="188">
        <v>5</v>
      </c>
      <c r="S76" s="188">
        <v>5</v>
      </c>
      <c r="T76" s="188">
        <v>5</v>
      </c>
      <c r="U76" s="188" t="s">
        <v>30</v>
      </c>
    </row>
    <row r="77" spans="1:21" x14ac:dyDescent="0.2">
      <c r="A77" s="187">
        <v>45171.462428402781</v>
      </c>
      <c r="B77" s="188" t="s">
        <v>195</v>
      </c>
      <c r="C77" s="188" t="s">
        <v>20</v>
      </c>
      <c r="D77" s="188" t="s">
        <v>21</v>
      </c>
      <c r="E77" s="188" t="s">
        <v>22</v>
      </c>
      <c r="F77" s="188" t="s">
        <v>109</v>
      </c>
      <c r="G77" s="188" t="s">
        <v>172</v>
      </c>
      <c r="H77" s="188" t="s">
        <v>140</v>
      </c>
      <c r="I77" s="188">
        <v>5</v>
      </c>
      <c r="J77" s="188">
        <v>5</v>
      </c>
      <c r="K77" s="188">
        <v>5</v>
      </c>
      <c r="L77" s="188">
        <v>5</v>
      </c>
      <c r="M77" s="188">
        <v>5</v>
      </c>
      <c r="N77" s="188">
        <v>5</v>
      </c>
      <c r="O77" s="188">
        <v>5</v>
      </c>
      <c r="P77" s="188">
        <v>5</v>
      </c>
      <c r="Q77" s="188">
        <v>5</v>
      </c>
      <c r="R77" s="188">
        <v>4</v>
      </c>
      <c r="S77" s="188">
        <v>4</v>
      </c>
      <c r="T77" s="188">
        <v>5</v>
      </c>
    </row>
    <row r="78" spans="1:21" x14ac:dyDescent="0.2">
      <c r="A78" s="187">
        <v>45171.4671833912</v>
      </c>
      <c r="B78" s="188" t="s">
        <v>198</v>
      </c>
      <c r="C78" s="188" t="s">
        <v>20</v>
      </c>
      <c r="D78" s="188" t="s">
        <v>24</v>
      </c>
      <c r="E78" s="188" t="s">
        <v>22</v>
      </c>
      <c r="F78" s="188" t="s">
        <v>118</v>
      </c>
      <c r="G78" s="188" t="s">
        <v>188</v>
      </c>
      <c r="H78" s="188" t="s">
        <v>140</v>
      </c>
      <c r="I78" s="188">
        <v>5</v>
      </c>
      <c r="J78" s="188">
        <v>5</v>
      </c>
      <c r="K78" s="188">
        <v>5</v>
      </c>
      <c r="L78" s="188">
        <v>5</v>
      </c>
      <c r="M78" s="188">
        <v>5</v>
      </c>
      <c r="N78" s="188">
        <v>5</v>
      </c>
      <c r="O78" s="188">
        <v>5</v>
      </c>
      <c r="P78" s="188">
        <v>5</v>
      </c>
      <c r="Q78" s="188">
        <v>5</v>
      </c>
      <c r="R78" s="188">
        <v>3</v>
      </c>
      <c r="S78" s="188">
        <v>4</v>
      </c>
      <c r="T78" s="188">
        <v>4</v>
      </c>
    </row>
    <row r="79" spans="1:21" x14ac:dyDescent="0.2">
      <c r="A79" s="187">
        <v>45171.469553449075</v>
      </c>
      <c r="B79" s="188" t="s">
        <v>199</v>
      </c>
      <c r="C79" s="188" t="s">
        <v>20</v>
      </c>
      <c r="D79" s="188" t="s">
        <v>24</v>
      </c>
      <c r="E79" s="188" t="s">
        <v>27</v>
      </c>
      <c r="F79" s="188" t="s">
        <v>111</v>
      </c>
      <c r="G79" s="188" t="s">
        <v>100</v>
      </c>
      <c r="H79" s="188" t="s">
        <v>140</v>
      </c>
      <c r="I79" s="188">
        <v>5</v>
      </c>
      <c r="J79" s="188">
        <v>5</v>
      </c>
      <c r="K79" s="188">
        <v>5</v>
      </c>
      <c r="L79" s="188">
        <v>5</v>
      </c>
      <c r="M79" s="188">
        <v>4</v>
      </c>
      <c r="N79" s="188">
        <v>4</v>
      </c>
      <c r="O79" s="188">
        <v>5</v>
      </c>
      <c r="P79" s="188">
        <v>5</v>
      </c>
      <c r="Q79" s="188">
        <v>5</v>
      </c>
      <c r="R79" s="188">
        <v>4</v>
      </c>
      <c r="S79" s="188">
        <v>4</v>
      </c>
      <c r="T79" s="188">
        <v>5</v>
      </c>
    </row>
    <row r="80" spans="1:21" x14ac:dyDescent="0.2">
      <c r="A80" s="187">
        <v>45171.471833773146</v>
      </c>
      <c r="B80" s="188" t="s">
        <v>342</v>
      </c>
      <c r="C80" s="188" t="s">
        <v>25</v>
      </c>
      <c r="D80" s="188" t="s">
        <v>26</v>
      </c>
      <c r="E80" s="188" t="s">
        <v>27</v>
      </c>
      <c r="F80" s="188" t="s">
        <v>112</v>
      </c>
      <c r="G80" s="188" t="s">
        <v>343</v>
      </c>
      <c r="H80" s="188" t="s">
        <v>29</v>
      </c>
      <c r="I80" s="188">
        <v>5</v>
      </c>
      <c r="J80" s="188">
        <v>5</v>
      </c>
      <c r="K80" s="188">
        <v>5</v>
      </c>
      <c r="L80" s="188">
        <v>5</v>
      </c>
      <c r="M80" s="188">
        <v>5</v>
      </c>
      <c r="N80" s="188">
        <v>5</v>
      </c>
      <c r="O80" s="188">
        <v>5</v>
      </c>
      <c r="P80" s="188">
        <v>5</v>
      </c>
      <c r="Q80" s="188">
        <v>5</v>
      </c>
      <c r="R80" s="188">
        <v>5</v>
      </c>
      <c r="S80" s="188">
        <v>5</v>
      </c>
      <c r="T80" s="188">
        <v>5</v>
      </c>
    </row>
    <row r="81" spans="1:21" x14ac:dyDescent="0.2">
      <c r="A81" s="187">
        <v>45171.472989050926</v>
      </c>
      <c r="B81" s="188" t="s">
        <v>344</v>
      </c>
      <c r="C81" s="188" t="s">
        <v>20</v>
      </c>
      <c r="D81" s="188" t="s">
        <v>24</v>
      </c>
      <c r="E81" s="188" t="s">
        <v>27</v>
      </c>
      <c r="F81" s="188" t="s">
        <v>116</v>
      </c>
      <c r="G81" s="188" t="s">
        <v>345</v>
      </c>
      <c r="H81" s="188" t="s">
        <v>29</v>
      </c>
      <c r="I81" s="188">
        <v>5</v>
      </c>
      <c r="J81" s="188">
        <v>5</v>
      </c>
      <c r="K81" s="188">
        <v>5</v>
      </c>
      <c r="M81" s="188">
        <v>5</v>
      </c>
      <c r="N81" s="188">
        <v>5</v>
      </c>
      <c r="O81" s="188">
        <v>5</v>
      </c>
      <c r="P81" s="188">
        <v>5</v>
      </c>
      <c r="R81" s="188">
        <v>5</v>
      </c>
      <c r="S81" s="188">
        <v>5</v>
      </c>
      <c r="T81" s="188">
        <v>5</v>
      </c>
    </row>
    <row r="82" spans="1:21" x14ac:dyDescent="0.2">
      <c r="A82" s="187">
        <v>45171.473097951384</v>
      </c>
      <c r="B82" s="188" t="s">
        <v>178</v>
      </c>
      <c r="C82" s="188" t="s">
        <v>25</v>
      </c>
      <c r="D82" s="188" t="s">
        <v>26</v>
      </c>
      <c r="E82" s="188" t="s">
        <v>27</v>
      </c>
      <c r="F82" s="188" t="s">
        <v>119</v>
      </c>
      <c r="G82" s="188" t="s">
        <v>179</v>
      </c>
      <c r="H82" s="188" t="s">
        <v>122</v>
      </c>
      <c r="I82" s="188">
        <v>4</v>
      </c>
      <c r="J82" s="188">
        <v>5</v>
      </c>
      <c r="K82" s="188">
        <v>4</v>
      </c>
      <c r="L82" s="188">
        <v>4</v>
      </c>
      <c r="M82" s="188">
        <v>4</v>
      </c>
      <c r="N82" s="188">
        <v>4</v>
      </c>
      <c r="O82" s="188">
        <v>5</v>
      </c>
      <c r="P82" s="188">
        <v>5</v>
      </c>
      <c r="Q82" s="188">
        <v>5</v>
      </c>
      <c r="R82" s="188">
        <v>2</v>
      </c>
      <c r="S82" s="188">
        <v>4</v>
      </c>
      <c r="T82" s="188">
        <v>4</v>
      </c>
    </row>
    <row r="83" spans="1:21" x14ac:dyDescent="0.2">
      <c r="A83" s="187">
        <v>45171.473234849538</v>
      </c>
      <c r="B83" s="188" t="s">
        <v>346</v>
      </c>
      <c r="C83" s="188" t="s">
        <v>25</v>
      </c>
      <c r="D83" s="188" t="s">
        <v>31</v>
      </c>
      <c r="E83" s="188" t="s">
        <v>27</v>
      </c>
      <c r="F83" s="188" t="s">
        <v>109</v>
      </c>
      <c r="G83" s="188" t="s">
        <v>102</v>
      </c>
      <c r="H83" s="188" t="s">
        <v>140</v>
      </c>
      <c r="I83" s="188">
        <v>5</v>
      </c>
      <c r="J83" s="188">
        <v>4</v>
      </c>
      <c r="K83" s="188">
        <v>3</v>
      </c>
      <c r="L83" s="188">
        <v>3</v>
      </c>
      <c r="M83" s="188">
        <v>5</v>
      </c>
      <c r="N83" s="188">
        <v>4</v>
      </c>
      <c r="O83" s="188">
        <v>5</v>
      </c>
      <c r="P83" s="188">
        <v>5</v>
      </c>
      <c r="Q83" s="188">
        <v>5</v>
      </c>
      <c r="R83" s="188">
        <v>5</v>
      </c>
      <c r="S83" s="188">
        <v>5</v>
      </c>
      <c r="T83" s="188">
        <v>5</v>
      </c>
      <c r="U83" s="188" t="s">
        <v>347</v>
      </c>
    </row>
    <row r="84" spans="1:21" x14ac:dyDescent="0.2">
      <c r="A84" s="187">
        <v>45171.475518611114</v>
      </c>
      <c r="B84" s="188" t="s">
        <v>175</v>
      </c>
      <c r="C84" s="188" t="s">
        <v>20</v>
      </c>
      <c r="D84" s="188" t="s">
        <v>26</v>
      </c>
      <c r="E84" s="188" t="s">
        <v>27</v>
      </c>
      <c r="F84" s="188" t="s">
        <v>124</v>
      </c>
      <c r="G84" s="188" t="s">
        <v>176</v>
      </c>
      <c r="H84" s="188" t="s">
        <v>122</v>
      </c>
      <c r="I84" s="188">
        <v>4</v>
      </c>
      <c r="J84" s="188">
        <v>4</v>
      </c>
      <c r="K84" s="188">
        <v>4</v>
      </c>
      <c r="L84" s="188">
        <v>4</v>
      </c>
      <c r="M84" s="188">
        <v>4</v>
      </c>
      <c r="N84" s="188">
        <v>4</v>
      </c>
      <c r="O84" s="188">
        <v>4</v>
      </c>
      <c r="P84" s="188">
        <v>4</v>
      </c>
      <c r="Q84" s="188">
        <v>4</v>
      </c>
      <c r="R84" s="188">
        <v>4</v>
      </c>
      <c r="S84" s="188">
        <v>4</v>
      </c>
      <c r="T84" s="188">
        <v>4</v>
      </c>
    </row>
    <row r="85" spans="1:21" x14ac:dyDescent="0.2">
      <c r="A85" s="187">
        <v>45171.480252870373</v>
      </c>
      <c r="B85" s="188" t="s">
        <v>348</v>
      </c>
      <c r="C85" s="188" t="s">
        <v>20</v>
      </c>
      <c r="D85" s="188" t="s">
        <v>26</v>
      </c>
      <c r="E85" s="188" t="s">
        <v>27</v>
      </c>
      <c r="F85" s="188" t="s">
        <v>113</v>
      </c>
      <c r="G85" s="188" t="s">
        <v>316</v>
      </c>
      <c r="H85" s="188" t="s">
        <v>122</v>
      </c>
      <c r="I85" s="188">
        <v>5</v>
      </c>
      <c r="J85" s="188">
        <v>5</v>
      </c>
      <c r="K85" s="188">
        <v>5</v>
      </c>
      <c r="L85" s="188">
        <v>4</v>
      </c>
      <c r="M85" s="188">
        <v>5</v>
      </c>
      <c r="N85" s="188">
        <v>5</v>
      </c>
      <c r="O85" s="188">
        <v>5</v>
      </c>
      <c r="P85" s="188">
        <v>5</v>
      </c>
      <c r="Q85" s="188">
        <v>5</v>
      </c>
      <c r="R85" s="188">
        <v>3</v>
      </c>
      <c r="S85" s="188">
        <v>4</v>
      </c>
      <c r="T85" s="188">
        <v>5</v>
      </c>
      <c r="U85" s="188" t="s">
        <v>349</v>
      </c>
    </row>
    <row r="86" spans="1:21" x14ac:dyDescent="0.2">
      <c r="A86" s="187">
        <v>45171.482962847222</v>
      </c>
      <c r="B86" s="188" t="s">
        <v>187</v>
      </c>
      <c r="C86" s="188" t="s">
        <v>20</v>
      </c>
      <c r="D86" s="188" t="s">
        <v>21</v>
      </c>
      <c r="E86" s="188" t="s">
        <v>27</v>
      </c>
      <c r="F86" s="188" t="s">
        <v>111</v>
      </c>
      <c r="G86" s="188" t="s">
        <v>100</v>
      </c>
      <c r="H86" s="188" t="s">
        <v>29</v>
      </c>
      <c r="I86" s="188">
        <v>4</v>
      </c>
      <c r="J86" s="188">
        <v>4</v>
      </c>
      <c r="K86" s="188">
        <v>4</v>
      </c>
      <c r="L86" s="188">
        <v>4</v>
      </c>
      <c r="M86" s="188">
        <v>4</v>
      </c>
      <c r="N86" s="188">
        <v>4</v>
      </c>
      <c r="O86" s="188">
        <v>4</v>
      </c>
      <c r="P86" s="188">
        <v>3</v>
      </c>
      <c r="Q86" s="188">
        <v>5</v>
      </c>
      <c r="R86" s="188">
        <v>3</v>
      </c>
      <c r="S86" s="188">
        <v>4</v>
      </c>
      <c r="T86" s="188">
        <v>4</v>
      </c>
    </row>
    <row r="87" spans="1:21" x14ac:dyDescent="0.2">
      <c r="A87" s="187">
        <v>45171.483048483795</v>
      </c>
      <c r="B87" s="188" t="s">
        <v>350</v>
      </c>
      <c r="C87" s="188" t="s">
        <v>25</v>
      </c>
      <c r="D87" s="188" t="s">
        <v>21</v>
      </c>
      <c r="E87" s="188" t="s">
        <v>27</v>
      </c>
      <c r="F87" s="188" t="s">
        <v>125</v>
      </c>
      <c r="G87" s="188" t="s">
        <v>351</v>
      </c>
      <c r="H87" s="188" t="s">
        <v>28</v>
      </c>
      <c r="I87" s="188">
        <v>5</v>
      </c>
      <c r="J87" s="188">
        <v>5</v>
      </c>
      <c r="K87" s="188">
        <v>5</v>
      </c>
      <c r="L87" s="188">
        <v>5</v>
      </c>
      <c r="M87" s="188">
        <v>5</v>
      </c>
      <c r="N87" s="188">
        <v>5</v>
      </c>
      <c r="O87" s="188">
        <v>5</v>
      </c>
      <c r="P87" s="188">
        <v>5</v>
      </c>
      <c r="Q87" s="188">
        <v>5</v>
      </c>
      <c r="R87" s="188">
        <v>5</v>
      </c>
      <c r="S87" s="188">
        <v>5</v>
      </c>
      <c r="T87" s="188">
        <v>5</v>
      </c>
      <c r="U87" s="188" t="s">
        <v>368</v>
      </c>
    </row>
    <row r="88" spans="1:21" x14ac:dyDescent="0.2">
      <c r="A88" s="187">
        <v>45171.483406550928</v>
      </c>
      <c r="B88" s="188" t="s">
        <v>173</v>
      </c>
      <c r="C88" s="188" t="s">
        <v>20</v>
      </c>
      <c r="D88" s="188" t="s">
        <v>26</v>
      </c>
      <c r="E88" s="188" t="s">
        <v>27</v>
      </c>
      <c r="F88" s="188" t="s">
        <v>113</v>
      </c>
      <c r="G88" s="188" t="s">
        <v>114</v>
      </c>
      <c r="H88" s="188" t="s">
        <v>29</v>
      </c>
      <c r="I88" s="188">
        <v>4</v>
      </c>
      <c r="J88" s="188">
        <v>4</v>
      </c>
      <c r="K88" s="188">
        <v>4</v>
      </c>
      <c r="L88" s="188">
        <v>4</v>
      </c>
      <c r="M88" s="188">
        <v>3</v>
      </c>
      <c r="N88" s="188">
        <v>3</v>
      </c>
      <c r="O88" s="188">
        <v>3</v>
      </c>
      <c r="P88" s="188">
        <v>3</v>
      </c>
      <c r="Q88" s="188">
        <v>3</v>
      </c>
      <c r="R88" s="188">
        <v>2</v>
      </c>
      <c r="S88" s="188">
        <v>3</v>
      </c>
      <c r="T88" s="188">
        <v>3</v>
      </c>
    </row>
    <row r="89" spans="1:21" x14ac:dyDescent="0.2">
      <c r="A89" s="187">
        <v>45171.503801342595</v>
      </c>
      <c r="B89" s="188" t="s">
        <v>353</v>
      </c>
      <c r="C89" s="188" t="s">
        <v>25</v>
      </c>
      <c r="D89" s="188" t="s">
        <v>21</v>
      </c>
      <c r="E89" s="188" t="s">
        <v>22</v>
      </c>
      <c r="F89" s="188" t="s">
        <v>113</v>
      </c>
      <c r="G89" s="188" t="s">
        <v>354</v>
      </c>
      <c r="H89" s="188" t="s">
        <v>140</v>
      </c>
      <c r="I89" s="188">
        <v>5</v>
      </c>
      <c r="J89" s="188">
        <v>5</v>
      </c>
      <c r="K89" s="188">
        <v>4</v>
      </c>
      <c r="L89" s="188">
        <v>4</v>
      </c>
      <c r="M89" s="188">
        <v>5</v>
      </c>
      <c r="N89" s="188">
        <v>5</v>
      </c>
      <c r="O89" s="188">
        <v>5</v>
      </c>
      <c r="P89" s="188">
        <v>5</v>
      </c>
      <c r="Q89" s="188">
        <v>5</v>
      </c>
      <c r="R89" s="188">
        <v>2</v>
      </c>
      <c r="S89" s="188">
        <v>4</v>
      </c>
      <c r="T89" s="188">
        <v>5</v>
      </c>
      <c r="U89" s="188" t="s">
        <v>355</v>
      </c>
    </row>
    <row r="90" spans="1:21" x14ac:dyDescent="0.2">
      <c r="A90" s="187">
        <v>45171.712039965278</v>
      </c>
      <c r="B90" s="188" t="s">
        <v>356</v>
      </c>
      <c r="C90" s="188" t="s">
        <v>20</v>
      </c>
      <c r="D90" s="188" t="s">
        <v>26</v>
      </c>
      <c r="E90" s="188" t="s">
        <v>27</v>
      </c>
      <c r="F90" s="188" t="s">
        <v>113</v>
      </c>
      <c r="G90" s="188" t="s">
        <v>316</v>
      </c>
      <c r="H90" s="188" t="s">
        <v>23</v>
      </c>
      <c r="I90" s="188">
        <v>4</v>
      </c>
      <c r="J90" s="188">
        <v>4</v>
      </c>
      <c r="K90" s="188">
        <v>4</v>
      </c>
      <c r="L90" s="188">
        <v>4</v>
      </c>
      <c r="M90" s="188">
        <v>4</v>
      </c>
      <c r="N90" s="188">
        <v>4</v>
      </c>
      <c r="O90" s="188">
        <v>4</v>
      </c>
      <c r="P90" s="188">
        <v>4</v>
      </c>
      <c r="Q90" s="188">
        <v>4</v>
      </c>
      <c r="R90" s="188">
        <v>4</v>
      </c>
      <c r="S90" s="188">
        <v>4</v>
      </c>
      <c r="T90" s="188">
        <v>4</v>
      </c>
    </row>
    <row r="91" spans="1:21" x14ac:dyDescent="0.2">
      <c r="A91" s="187">
        <v>45173.410049918981</v>
      </c>
      <c r="B91" s="188" t="s">
        <v>357</v>
      </c>
      <c r="C91" s="188" t="s">
        <v>20</v>
      </c>
      <c r="D91" s="188" t="s">
        <v>26</v>
      </c>
      <c r="E91" s="188" t="s">
        <v>27</v>
      </c>
      <c r="F91" s="188" t="s">
        <v>124</v>
      </c>
      <c r="G91" s="188" t="s">
        <v>145</v>
      </c>
      <c r="H91" s="188" t="s">
        <v>28</v>
      </c>
      <c r="I91" s="188">
        <v>4</v>
      </c>
      <c r="J91" s="188">
        <v>4</v>
      </c>
      <c r="K91" s="188">
        <v>3</v>
      </c>
      <c r="L91" s="188">
        <v>3</v>
      </c>
      <c r="M91" s="188">
        <v>3</v>
      </c>
      <c r="N91" s="188">
        <v>4</v>
      </c>
      <c r="O91" s="188">
        <v>4</v>
      </c>
      <c r="P91" s="188">
        <v>4</v>
      </c>
      <c r="Q91" s="188">
        <v>4</v>
      </c>
      <c r="R91" s="188">
        <v>3</v>
      </c>
      <c r="S91" s="188">
        <v>4</v>
      </c>
      <c r="T91" s="188">
        <v>4</v>
      </c>
      <c r="U91" s="188" t="s">
        <v>30</v>
      </c>
    </row>
    <row r="92" spans="1:21" x14ac:dyDescent="0.2">
      <c r="A92" s="187">
        <v>45173.410267037034</v>
      </c>
      <c r="B92" s="188" t="s">
        <v>358</v>
      </c>
      <c r="C92" s="188" t="s">
        <v>20</v>
      </c>
      <c r="D92" s="188" t="s">
        <v>26</v>
      </c>
      <c r="E92" s="188" t="s">
        <v>27</v>
      </c>
      <c r="F92" s="188" t="s">
        <v>124</v>
      </c>
      <c r="G92" s="188" t="s">
        <v>145</v>
      </c>
      <c r="H92" s="188" t="s">
        <v>23</v>
      </c>
      <c r="I92" s="188">
        <v>5</v>
      </c>
      <c r="J92" s="188">
        <v>5</v>
      </c>
      <c r="K92" s="188">
        <v>5</v>
      </c>
      <c r="L92" s="188">
        <v>5</v>
      </c>
      <c r="M92" s="188">
        <v>4</v>
      </c>
      <c r="N92" s="188">
        <v>4</v>
      </c>
      <c r="O92" s="188">
        <v>4</v>
      </c>
      <c r="P92" s="188">
        <v>4</v>
      </c>
      <c r="Q92" s="188">
        <v>4</v>
      </c>
      <c r="R92" s="188">
        <v>3</v>
      </c>
      <c r="S92" s="188">
        <v>4</v>
      </c>
      <c r="T92" s="188">
        <v>5</v>
      </c>
      <c r="U92" s="188" t="s">
        <v>30</v>
      </c>
    </row>
    <row r="93" spans="1:21" x14ac:dyDescent="0.2">
      <c r="A93" s="187">
        <v>45173.421092673612</v>
      </c>
      <c r="B93" s="188" t="s">
        <v>359</v>
      </c>
      <c r="C93" s="188" t="s">
        <v>20</v>
      </c>
      <c r="D93" s="188" t="s">
        <v>26</v>
      </c>
      <c r="E93" s="188" t="s">
        <v>27</v>
      </c>
      <c r="F93" s="188" t="s">
        <v>124</v>
      </c>
      <c r="G93" s="188" t="s">
        <v>145</v>
      </c>
      <c r="H93" s="188" t="s">
        <v>29</v>
      </c>
      <c r="I93" s="188">
        <v>5</v>
      </c>
      <c r="J93" s="188">
        <v>5</v>
      </c>
      <c r="K93" s="188">
        <v>5</v>
      </c>
      <c r="L93" s="188">
        <v>5</v>
      </c>
      <c r="M93" s="188">
        <v>5</v>
      </c>
      <c r="N93" s="188">
        <v>5</v>
      </c>
      <c r="O93" s="188">
        <v>5</v>
      </c>
      <c r="P93" s="188">
        <v>5</v>
      </c>
      <c r="Q93" s="188">
        <v>5</v>
      </c>
      <c r="R93" s="188">
        <v>5</v>
      </c>
      <c r="S93" s="188">
        <v>5</v>
      </c>
      <c r="T93" s="188">
        <v>5</v>
      </c>
    </row>
  </sheetData>
  <hyperlinks>
    <hyperlink ref="C75" r:id="rId1" display="mekokulope@gmail.com" xr:uid="{F0617C41-01EB-4354-8945-577B5BAFC989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75F-ABA5-47BD-AE8C-73F161644B7F}">
  <sheetPr>
    <tabColor rgb="FF00B0F0"/>
  </sheetPr>
  <dimension ref="A1:U54"/>
  <sheetViews>
    <sheetView topLeftCell="H5" zoomScale="80" zoomScaleNormal="80" workbookViewId="0">
      <selection activeCell="U19" sqref="U19"/>
    </sheetView>
  </sheetViews>
  <sheetFormatPr defaultColWidth="12.7109375" defaultRowHeight="12.75" x14ac:dyDescent="0.2"/>
  <cols>
    <col min="1" max="2" width="18.85546875" customWidth="1"/>
    <col min="3" max="3" width="8.5703125" customWidth="1"/>
    <col min="4" max="4" width="44.42578125" bestFit="1" customWidth="1"/>
    <col min="5" max="5" width="18.85546875" customWidth="1"/>
    <col min="6" max="6" width="10.42578125" customWidth="1"/>
    <col min="7" max="7" width="33.85546875" bestFit="1" customWidth="1"/>
    <col min="8" max="8" width="23.85546875" bestFit="1" customWidth="1"/>
    <col min="9" max="27" width="18.85546875" customWidth="1"/>
  </cols>
  <sheetData>
    <row r="1" spans="1:21" x14ac:dyDescent="0.2">
      <c r="A1" s="186" t="s">
        <v>0</v>
      </c>
      <c r="B1" s="186" t="s">
        <v>94</v>
      </c>
      <c r="C1" s="186" t="s">
        <v>1</v>
      </c>
      <c r="D1" s="186" t="s">
        <v>2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  <c r="R1" s="186" t="s">
        <v>16</v>
      </c>
      <c r="S1" s="186" t="s">
        <v>17</v>
      </c>
      <c r="T1" s="186" t="s">
        <v>18</v>
      </c>
      <c r="U1" s="186" t="s">
        <v>19</v>
      </c>
    </row>
    <row r="2" spans="1:21" x14ac:dyDescent="0.2">
      <c r="A2" s="187">
        <v>45171.423068703705</v>
      </c>
      <c r="B2" s="188" t="s">
        <v>257</v>
      </c>
      <c r="C2" s="188" t="s">
        <v>25</v>
      </c>
      <c r="D2" s="188" t="s">
        <v>26</v>
      </c>
      <c r="E2" s="188" t="s">
        <v>27</v>
      </c>
      <c r="F2" s="188" t="s">
        <v>112</v>
      </c>
      <c r="G2" s="188" t="s">
        <v>103</v>
      </c>
      <c r="H2" s="188" t="s">
        <v>23</v>
      </c>
      <c r="I2" s="188">
        <v>3</v>
      </c>
      <c r="J2" s="188">
        <v>3</v>
      </c>
      <c r="K2" s="188">
        <v>5</v>
      </c>
      <c r="L2" s="188">
        <v>5</v>
      </c>
      <c r="M2" s="188">
        <v>5</v>
      </c>
      <c r="N2" s="188">
        <v>5</v>
      </c>
      <c r="O2" s="188">
        <v>5</v>
      </c>
      <c r="P2" s="188">
        <v>5</v>
      </c>
      <c r="Q2" s="188">
        <v>5</v>
      </c>
      <c r="R2" s="188">
        <v>3</v>
      </c>
      <c r="S2" s="188">
        <v>5</v>
      </c>
      <c r="T2" s="188">
        <v>5</v>
      </c>
    </row>
    <row r="3" spans="1:21" x14ac:dyDescent="0.2">
      <c r="A3" s="187">
        <v>45171.424223611109</v>
      </c>
      <c r="B3" s="188" t="s">
        <v>259</v>
      </c>
      <c r="C3" s="188" t="s">
        <v>25</v>
      </c>
      <c r="D3" s="188" t="s">
        <v>24</v>
      </c>
      <c r="E3" s="188" t="s">
        <v>27</v>
      </c>
      <c r="F3" s="188" t="s">
        <v>112</v>
      </c>
      <c r="G3" s="188" t="s">
        <v>260</v>
      </c>
      <c r="H3" s="188" t="s">
        <v>23</v>
      </c>
      <c r="I3" s="188">
        <v>5</v>
      </c>
      <c r="J3" s="188">
        <v>4</v>
      </c>
      <c r="K3" s="188">
        <v>4</v>
      </c>
      <c r="L3" s="188">
        <v>4</v>
      </c>
      <c r="M3" s="188">
        <v>4</v>
      </c>
      <c r="N3" s="188">
        <v>4</v>
      </c>
      <c r="O3" s="188">
        <v>5</v>
      </c>
      <c r="P3" s="188">
        <v>5</v>
      </c>
      <c r="Q3" s="188">
        <v>5</v>
      </c>
      <c r="R3" s="188">
        <v>3</v>
      </c>
      <c r="S3" s="188">
        <v>4</v>
      </c>
      <c r="T3" s="188">
        <v>4</v>
      </c>
    </row>
    <row r="4" spans="1:21" x14ac:dyDescent="0.2">
      <c r="A4" s="187">
        <v>45171.424499629633</v>
      </c>
      <c r="B4" s="188" t="s">
        <v>261</v>
      </c>
      <c r="C4" s="188" t="s">
        <v>25</v>
      </c>
      <c r="D4" s="188" t="s">
        <v>26</v>
      </c>
      <c r="E4" s="188" t="s">
        <v>27</v>
      </c>
      <c r="F4" s="188" t="s">
        <v>111</v>
      </c>
      <c r="G4" s="188" t="s">
        <v>100</v>
      </c>
      <c r="H4" s="188" t="s">
        <v>23</v>
      </c>
      <c r="I4" s="188">
        <v>5</v>
      </c>
      <c r="J4" s="188">
        <v>5</v>
      </c>
      <c r="K4" s="188">
        <v>5</v>
      </c>
      <c r="L4" s="188">
        <v>5</v>
      </c>
      <c r="M4" s="188">
        <v>5</v>
      </c>
      <c r="N4" s="188">
        <v>5</v>
      </c>
      <c r="O4" s="188">
        <v>5</v>
      </c>
      <c r="P4" s="188">
        <v>5</v>
      </c>
      <c r="Q4" s="188">
        <v>5</v>
      </c>
      <c r="R4" s="188">
        <v>5</v>
      </c>
      <c r="S4" s="188">
        <v>5</v>
      </c>
      <c r="T4" s="188">
        <v>5</v>
      </c>
      <c r="U4" s="188" t="s">
        <v>190</v>
      </c>
    </row>
    <row r="5" spans="1:21" x14ac:dyDescent="0.2">
      <c r="A5" s="187">
        <v>45171.430068275462</v>
      </c>
      <c r="B5" s="188" t="s">
        <v>266</v>
      </c>
      <c r="C5" s="188" t="s">
        <v>20</v>
      </c>
      <c r="D5" s="188" t="s">
        <v>26</v>
      </c>
      <c r="E5" s="188" t="s">
        <v>27</v>
      </c>
      <c r="F5" s="188" t="s">
        <v>112</v>
      </c>
      <c r="G5" s="188" t="s">
        <v>177</v>
      </c>
      <c r="H5" s="188" t="s">
        <v>23</v>
      </c>
      <c r="I5" s="188">
        <v>4</v>
      </c>
      <c r="J5" s="188">
        <v>4</v>
      </c>
      <c r="K5" s="188">
        <v>4</v>
      </c>
      <c r="L5" s="188">
        <v>4</v>
      </c>
      <c r="M5" s="188">
        <v>5</v>
      </c>
      <c r="N5" s="188">
        <v>4</v>
      </c>
      <c r="O5" s="188">
        <v>4</v>
      </c>
      <c r="P5" s="188">
        <v>5</v>
      </c>
      <c r="Q5" s="188">
        <v>5</v>
      </c>
      <c r="R5" s="188">
        <v>3</v>
      </c>
      <c r="S5" s="188">
        <v>4</v>
      </c>
      <c r="T5" s="188">
        <v>5</v>
      </c>
      <c r="U5" s="188" t="s">
        <v>30</v>
      </c>
    </row>
    <row r="6" spans="1:21" x14ac:dyDescent="0.2">
      <c r="A6" s="187">
        <v>45171.431156712963</v>
      </c>
      <c r="B6" s="188" t="s">
        <v>271</v>
      </c>
      <c r="C6" s="188" t="s">
        <v>25</v>
      </c>
      <c r="D6" s="188" t="s">
        <v>24</v>
      </c>
      <c r="E6" s="188" t="s">
        <v>27</v>
      </c>
      <c r="F6" s="188" t="s">
        <v>115</v>
      </c>
      <c r="G6" s="188" t="s">
        <v>120</v>
      </c>
      <c r="H6" s="188" t="s">
        <v>23</v>
      </c>
      <c r="I6" s="188">
        <v>5</v>
      </c>
      <c r="J6" s="188">
        <v>4</v>
      </c>
      <c r="K6" s="188">
        <v>5</v>
      </c>
      <c r="L6" s="188">
        <v>5</v>
      </c>
      <c r="M6" s="188">
        <v>4</v>
      </c>
      <c r="N6" s="188">
        <v>5</v>
      </c>
      <c r="O6" s="188">
        <v>5</v>
      </c>
      <c r="P6" s="188">
        <v>5</v>
      </c>
      <c r="Q6" s="188">
        <v>5</v>
      </c>
      <c r="R6" s="188">
        <v>2</v>
      </c>
      <c r="S6" s="188">
        <v>4</v>
      </c>
      <c r="T6" s="188">
        <v>4</v>
      </c>
    </row>
    <row r="7" spans="1:21" x14ac:dyDescent="0.2">
      <c r="A7" s="187">
        <v>45171.432295844905</v>
      </c>
      <c r="B7" s="188" t="s">
        <v>284</v>
      </c>
      <c r="C7" s="188" t="s">
        <v>25</v>
      </c>
      <c r="D7" s="188" t="s">
        <v>26</v>
      </c>
      <c r="E7" s="188" t="s">
        <v>27</v>
      </c>
      <c r="F7" s="188" t="s">
        <v>141</v>
      </c>
      <c r="G7" s="188" t="s">
        <v>197</v>
      </c>
      <c r="H7" s="188" t="s">
        <v>23</v>
      </c>
      <c r="I7" s="188">
        <v>4</v>
      </c>
      <c r="J7" s="188">
        <v>4</v>
      </c>
      <c r="K7" s="188">
        <v>4</v>
      </c>
      <c r="L7" s="188">
        <v>4</v>
      </c>
      <c r="M7" s="188">
        <v>4</v>
      </c>
      <c r="N7" s="188">
        <v>4</v>
      </c>
      <c r="O7" s="188">
        <v>4</v>
      </c>
      <c r="P7" s="188">
        <v>4</v>
      </c>
      <c r="Q7" s="188">
        <v>4</v>
      </c>
      <c r="R7" s="188">
        <v>4</v>
      </c>
      <c r="S7" s="188">
        <v>4</v>
      </c>
      <c r="T7" s="188">
        <v>4</v>
      </c>
    </row>
    <row r="8" spans="1:21" x14ac:dyDescent="0.2">
      <c r="A8" s="187">
        <v>45171.433202881948</v>
      </c>
      <c r="B8" s="188" t="s">
        <v>287</v>
      </c>
      <c r="C8" s="188" t="s">
        <v>20</v>
      </c>
      <c r="D8" s="188" t="s">
        <v>26</v>
      </c>
      <c r="E8" s="188" t="s">
        <v>27</v>
      </c>
      <c r="F8" s="188" t="s">
        <v>116</v>
      </c>
      <c r="G8" s="188" t="s">
        <v>97</v>
      </c>
      <c r="H8" s="188" t="s">
        <v>23</v>
      </c>
      <c r="I8" s="188">
        <v>4</v>
      </c>
      <c r="J8" s="188">
        <v>4</v>
      </c>
      <c r="K8" s="188">
        <v>4</v>
      </c>
      <c r="L8" s="188">
        <v>3</v>
      </c>
      <c r="M8" s="188">
        <v>4</v>
      </c>
      <c r="N8" s="188">
        <v>4</v>
      </c>
      <c r="O8" s="188">
        <v>4</v>
      </c>
      <c r="P8" s="188">
        <v>4</v>
      </c>
      <c r="Q8" s="188">
        <v>4</v>
      </c>
      <c r="R8" s="188">
        <v>2</v>
      </c>
      <c r="S8" s="188">
        <v>4</v>
      </c>
      <c r="T8" s="188">
        <v>4</v>
      </c>
      <c r="U8" s="188" t="s">
        <v>288</v>
      </c>
    </row>
    <row r="9" spans="1:21" x14ac:dyDescent="0.2">
      <c r="A9" s="187">
        <v>45171.433733379628</v>
      </c>
      <c r="B9" s="188" t="s">
        <v>289</v>
      </c>
      <c r="C9" s="188" t="s">
        <v>25</v>
      </c>
      <c r="D9" s="188" t="s">
        <v>26</v>
      </c>
      <c r="E9" s="188" t="s">
        <v>27</v>
      </c>
      <c r="F9" s="188" t="s">
        <v>112</v>
      </c>
      <c r="G9" s="188" t="s">
        <v>290</v>
      </c>
      <c r="H9" s="188" t="s">
        <v>23</v>
      </c>
      <c r="I9" s="188">
        <v>2</v>
      </c>
      <c r="J9" s="188">
        <v>3</v>
      </c>
      <c r="K9" s="188">
        <v>4</v>
      </c>
      <c r="L9" s="188">
        <v>4</v>
      </c>
      <c r="M9" s="188">
        <v>4</v>
      </c>
      <c r="N9" s="188">
        <v>3</v>
      </c>
      <c r="O9" s="188">
        <v>3</v>
      </c>
      <c r="P9" s="188">
        <v>3</v>
      </c>
      <c r="Q9" s="188">
        <v>5</v>
      </c>
      <c r="R9" s="188">
        <v>2</v>
      </c>
      <c r="S9" s="188">
        <v>3</v>
      </c>
      <c r="T9" s="188">
        <v>4</v>
      </c>
      <c r="U9" s="188" t="s">
        <v>364</v>
      </c>
    </row>
    <row r="10" spans="1:21" x14ac:dyDescent="0.2">
      <c r="A10" s="187">
        <v>45171.434315474537</v>
      </c>
      <c r="B10" s="188" t="s">
        <v>293</v>
      </c>
      <c r="C10" s="188" t="s">
        <v>25</v>
      </c>
      <c r="D10" s="188" t="s">
        <v>21</v>
      </c>
      <c r="E10" s="188" t="s">
        <v>22</v>
      </c>
      <c r="F10" s="188" t="s">
        <v>115</v>
      </c>
      <c r="G10" s="188" t="s">
        <v>294</v>
      </c>
      <c r="H10" s="188" t="s">
        <v>23</v>
      </c>
      <c r="I10" s="188">
        <v>5</v>
      </c>
      <c r="J10" s="188">
        <v>5</v>
      </c>
      <c r="K10" s="188">
        <v>5</v>
      </c>
      <c r="L10" s="188">
        <v>5</v>
      </c>
      <c r="M10" s="188">
        <v>5</v>
      </c>
      <c r="N10" s="188">
        <v>5</v>
      </c>
      <c r="O10" s="188">
        <v>5</v>
      </c>
      <c r="P10" s="188">
        <v>5</v>
      </c>
      <c r="Q10" s="188">
        <v>5</v>
      </c>
      <c r="R10" s="188">
        <v>5</v>
      </c>
      <c r="S10" s="188">
        <v>5</v>
      </c>
      <c r="T10" s="188">
        <v>5</v>
      </c>
      <c r="U10" s="188" t="s">
        <v>295</v>
      </c>
    </row>
    <row r="11" spans="1:21" x14ac:dyDescent="0.2">
      <c r="A11" s="187">
        <v>45171.43766502315</v>
      </c>
      <c r="B11" s="188" t="s">
        <v>302</v>
      </c>
      <c r="C11" s="188" t="s">
        <v>20</v>
      </c>
      <c r="D11" s="188" t="s">
        <v>24</v>
      </c>
      <c r="E11" s="188" t="s">
        <v>27</v>
      </c>
      <c r="F11" s="188" t="s">
        <v>109</v>
      </c>
      <c r="G11" s="188" t="s">
        <v>102</v>
      </c>
      <c r="H11" s="188" t="s">
        <v>23</v>
      </c>
      <c r="I11" s="188">
        <v>5</v>
      </c>
      <c r="J11" s="188">
        <v>5</v>
      </c>
      <c r="K11" s="188">
        <v>5</v>
      </c>
      <c r="L11" s="188">
        <v>5</v>
      </c>
      <c r="M11" s="188">
        <v>5</v>
      </c>
      <c r="N11" s="188">
        <v>5</v>
      </c>
      <c r="O11" s="188">
        <v>5</v>
      </c>
      <c r="P11" s="188">
        <v>5</v>
      </c>
      <c r="Q11" s="188">
        <v>5</v>
      </c>
      <c r="R11" s="188">
        <v>2</v>
      </c>
      <c r="S11" s="188">
        <v>4</v>
      </c>
      <c r="T11" s="188">
        <v>5</v>
      </c>
    </row>
    <row r="12" spans="1:21" x14ac:dyDescent="0.2">
      <c r="A12" s="187">
        <v>45171.43966831018</v>
      </c>
      <c r="B12" s="188" t="s">
        <v>304</v>
      </c>
      <c r="C12" s="188" t="s">
        <v>25</v>
      </c>
      <c r="D12" s="188" t="s">
        <v>24</v>
      </c>
      <c r="E12" s="188" t="s">
        <v>22</v>
      </c>
      <c r="F12" s="188" t="s">
        <v>115</v>
      </c>
      <c r="G12" s="188" t="s">
        <v>120</v>
      </c>
      <c r="H12" s="188" t="s">
        <v>23</v>
      </c>
      <c r="I12" s="188">
        <v>5</v>
      </c>
      <c r="J12" s="188">
        <v>5</v>
      </c>
      <c r="K12" s="188">
        <v>5</v>
      </c>
      <c r="L12" s="188">
        <v>5</v>
      </c>
      <c r="M12" s="188">
        <v>5</v>
      </c>
      <c r="N12" s="188">
        <v>5</v>
      </c>
      <c r="O12" s="188">
        <v>5</v>
      </c>
      <c r="P12" s="188">
        <v>5</v>
      </c>
      <c r="Q12" s="188">
        <v>5</v>
      </c>
      <c r="R12" s="188">
        <v>5</v>
      </c>
      <c r="S12" s="188">
        <v>5</v>
      </c>
      <c r="T12" s="188">
        <v>5</v>
      </c>
    </row>
    <row r="13" spans="1:21" x14ac:dyDescent="0.2">
      <c r="A13" s="187">
        <v>45171.441840219908</v>
      </c>
      <c r="B13" s="188" t="s">
        <v>305</v>
      </c>
      <c r="C13" s="188" t="s">
        <v>20</v>
      </c>
      <c r="D13" s="188" t="s">
        <v>26</v>
      </c>
      <c r="E13" s="188" t="s">
        <v>27</v>
      </c>
      <c r="F13" s="188" t="s">
        <v>121</v>
      </c>
      <c r="G13" s="151" t="s">
        <v>139</v>
      </c>
      <c r="H13" s="188" t="s">
        <v>23</v>
      </c>
      <c r="I13" s="188">
        <v>5</v>
      </c>
      <c r="J13" s="188">
        <v>4</v>
      </c>
      <c r="K13" s="188">
        <v>5</v>
      </c>
      <c r="L13" s="188">
        <v>5</v>
      </c>
      <c r="M13" s="188">
        <v>2</v>
      </c>
      <c r="N13" s="188">
        <v>1</v>
      </c>
      <c r="O13" s="188">
        <v>5</v>
      </c>
      <c r="P13" s="188">
        <v>5</v>
      </c>
      <c r="Q13" s="188">
        <v>5</v>
      </c>
      <c r="R13" s="188">
        <v>5</v>
      </c>
      <c r="S13" s="188">
        <v>5</v>
      </c>
      <c r="T13" s="188">
        <v>5</v>
      </c>
    </row>
    <row r="14" spans="1:21" x14ac:dyDescent="0.2">
      <c r="A14" s="187">
        <v>45171.441860358798</v>
      </c>
      <c r="B14" s="188" t="s">
        <v>306</v>
      </c>
      <c r="C14" s="188" t="s">
        <v>25</v>
      </c>
      <c r="D14" s="188" t="s">
        <v>26</v>
      </c>
      <c r="E14" s="188" t="s">
        <v>22</v>
      </c>
      <c r="F14" s="188" t="s">
        <v>126</v>
      </c>
      <c r="G14" s="188" t="s">
        <v>297</v>
      </c>
      <c r="H14" s="188" t="s">
        <v>23</v>
      </c>
      <c r="I14" s="188">
        <v>5</v>
      </c>
      <c r="J14" s="188">
        <v>5</v>
      </c>
      <c r="K14" s="188">
        <v>5</v>
      </c>
      <c r="L14" s="188">
        <v>5</v>
      </c>
      <c r="M14" s="188">
        <v>5</v>
      </c>
      <c r="N14" s="188">
        <v>5</v>
      </c>
      <c r="O14" s="188">
        <v>5</v>
      </c>
      <c r="P14" s="188">
        <v>5</v>
      </c>
      <c r="Q14" s="188">
        <v>5</v>
      </c>
      <c r="R14" s="188">
        <v>5</v>
      </c>
      <c r="S14" s="188">
        <v>5</v>
      </c>
      <c r="T14" s="188">
        <v>5</v>
      </c>
    </row>
    <row r="15" spans="1:21" x14ac:dyDescent="0.2">
      <c r="A15" s="187">
        <v>45171.442396909726</v>
      </c>
      <c r="B15" s="188" t="s">
        <v>307</v>
      </c>
      <c r="C15" s="188" t="s">
        <v>25</v>
      </c>
      <c r="D15" s="188" t="s">
        <v>24</v>
      </c>
      <c r="E15" s="188" t="s">
        <v>27</v>
      </c>
      <c r="F15" s="188" t="s">
        <v>109</v>
      </c>
      <c r="G15" s="188" t="s">
        <v>308</v>
      </c>
      <c r="H15" s="188" t="s">
        <v>23</v>
      </c>
      <c r="I15" s="188">
        <v>5</v>
      </c>
      <c r="J15" s="188">
        <v>5</v>
      </c>
      <c r="K15" s="188">
        <v>5</v>
      </c>
      <c r="L15" s="188">
        <v>5</v>
      </c>
      <c r="M15" s="188">
        <v>5</v>
      </c>
      <c r="N15" s="188">
        <v>5</v>
      </c>
      <c r="O15" s="188">
        <v>5</v>
      </c>
      <c r="P15" s="188">
        <v>5</v>
      </c>
      <c r="Q15" s="188">
        <v>5</v>
      </c>
      <c r="R15" s="188">
        <v>3</v>
      </c>
      <c r="S15" s="188">
        <v>4</v>
      </c>
      <c r="T15" s="188">
        <v>4</v>
      </c>
    </row>
    <row r="16" spans="1:21" x14ac:dyDescent="0.2">
      <c r="A16" s="187">
        <v>45171.442607997684</v>
      </c>
      <c r="B16" s="188" t="s">
        <v>309</v>
      </c>
      <c r="C16" s="188" t="s">
        <v>25</v>
      </c>
      <c r="D16" s="188" t="s">
        <v>26</v>
      </c>
      <c r="E16" s="188" t="s">
        <v>27</v>
      </c>
      <c r="F16" s="188" t="s">
        <v>115</v>
      </c>
      <c r="G16" s="188" t="s">
        <v>310</v>
      </c>
      <c r="H16" s="188" t="s">
        <v>23</v>
      </c>
      <c r="I16" s="188">
        <v>4</v>
      </c>
      <c r="J16" s="188">
        <v>5</v>
      </c>
      <c r="K16" s="188">
        <v>5</v>
      </c>
      <c r="L16" s="188">
        <v>5</v>
      </c>
      <c r="M16" s="188">
        <v>5</v>
      </c>
      <c r="N16" s="188">
        <v>5</v>
      </c>
      <c r="O16" s="188">
        <v>5</v>
      </c>
      <c r="P16" s="188">
        <v>5</v>
      </c>
      <c r="Q16" s="188">
        <v>5</v>
      </c>
      <c r="R16" s="188">
        <v>1</v>
      </c>
      <c r="S16" s="188">
        <v>4</v>
      </c>
      <c r="T16" s="188">
        <v>4</v>
      </c>
    </row>
    <row r="17" spans="1:21" x14ac:dyDescent="0.2">
      <c r="A17" s="187">
        <v>45171.444005694444</v>
      </c>
      <c r="B17" s="188" t="s">
        <v>311</v>
      </c>
      <c r="C17" s="188" t="s">
        <v>25</v>
      </c>
      <c r="D17" s="188" t="s">
        <v>26</v>
      </c>
      <c r="E17" s="188" t="s">
        <v>27</v>
      </c>
      <c r="F17" s="188" t="s">
        <v>109</v>
      </c>
      <c r="G17" s="188" t="s">
        <v>308</v>
      </c>
      <c r="H17" s="188" t="s">
        <v>23</v>
      </c>
      <c r="I17" s="188">
        <v>5</v>
      </c>
      <c r="J17" s="188">
        <v>5</v>
      </c>
      <c r="K17" s="188">
        <v>5</v>
      </c>
      <c r="L17" s="188">
        <v>5</v>
      </c>
      <c r="M17" s="188">
        <v>4</v>
      </c>
      <c r="N17" s="188">
        <v>4</v>
      </c>
      <c r="O17" s="188">
        <v>4</v>
      </c>
      <c r="P17" s="188">
        <v>4</v>
      </c>
      <c r="Q17" s="188">
        <v>4</v>
      </c>
      <c r="R17" s="188">
        <v>3</v>
      </c>
      <c r="S17" s="188">
        <v>4</v>
      </c>
      <c r="T17" s="188">
        <v>4</v>
      </c>
    </row>
    <row r="18" spans="1:21" x14ac:dyDescent="0.2">
      <c r="A18" s="187">
        <v>45171.448935763889</v>
      </c>
      <c r="B18" s="188" t="s">
        <v>313</v>
      </c>
      <c r="C18" s="188" t="s">
        <v>25</v>
      </c>
      <c r="D18" s="188" t="s">
        <v>26</v>
      </c>
      <c r="E18" s="188" t="s">
        <v>27</v>
      </c>
      <c r="F18" s="188" t="s">
        <v>109</v>
      </c>
      <c r="G18" s="188" t="s">
        <v>308</v>
      </c>
      <c r="H18" s="188" t="s">
        <v>23</v>
      </c>
      <c r="I18" s="188">
        <v>5</v>
      </c>
      <c r="J18" s="188">
        <v>5</v>
      </c>
      <c r="K18" s="188">
        <v>5</v>
      </c>
      <c r="L18" s="188">
        <v>5</v>
      </c>
      <c r="M18" s="188">
        <v>5</v>
      </c>
      <c r="N18" s="188">
        <v>5</v>
      </c>
      <c r="O18" s="188">
        <v>5</v>
      </c>
      <c r="P18" s="188">
        <v>5</v>
      </c>
      <c r="Q18" s="188">
        <v>4</v>
      </c>
      <c r="R18" s="188">
        <v>3</v>
      </c>
      <c r="S18" s="188">
        <v>4</v>
      </c>
      <c r="T18" s="188">
        <v>4</v>
      </c>
      <c r="U18" s="188" t="s">
        <v>30</v>
      </c>
    </row>
    <row r="19" spans="1:21" x14ac:dyDescent="0.2">
      <c r="A19" s="187">
        <v>45171.453808541672</v>
      </c>
      <c r="B19" s="188" t="s">
        <v>320</v>
      </c>
      <c r="C19" s="188" t="s">
        <v>20</v>
      </c>
      <c r="D19" s="188" t="s">
        <v>21</v>
      </c>
      <c r="E19" s="188" t="s">
        <v>22</v>
      </c>
      <c r="F19" s="188" t="s">
        <v>125</v>
      </c>
      <c r="G19" s="188" t="s">
        <v>321</v>
      </c>
      <c r="H19" s="188" t="s">
        <v>23</v>
      </c>
      <c r="I19" s="188">
        <v>5</v>
      </c>
      <c r="J19" s="188">
        <v>5</v>
      </c>
      <c r="K19" s="188">
        <v>5</v>
      </c>
      <c r="L19" s="188">
        <v>5</v>
      </c>
      <c r="M19" s="188">
        <v>5</v>
      </c>
      <c r="N19" s="188">
        <v>5</v>
      </c>
      <c r="O19" s="188">
        <v>5</v>
      </c>
      <c r="P19" s="188">
        <v>5</v>
      </c>
      <c r="Q19" s="188">
        <v>5</v>
      </c>
      <c r="R19" s="188">
        <v>3</v>
      </c>
      <c r="S19" s="188">
        <v>4</v>
      </c>
      <c r="T19" s="188">
        <v>5</v>
      </c>
      <c r="U19" s="188" t="s">
        <v>366</v>
      </c>
    </row>
    <row r="20" spans="1:21" x14ac:dyDescent="0.2">
      <c r="A20" s="187">
        <v>45171.457319479166</v>
      </c>
      <c r="B20" s="188" t="s">
        <v>326</v>
      </c>
      <c r="C20" s="188" t="s">
        <v>20</v>
      </c>
      <c r="D20" s="188" t="s">
        <v>26</v>
      </c>
      <c r="E20" s="188" t="s">
        <v>27</v>
      </c>
      <c r="F20" s="188" t="s">
        <v>125</v>
      </c>
      <c r="G20" s="188" t="s">
        <v>327</v>
      </c>
      <c r="H20" s="188" t="s">
        <v>23</v>
      </c>
      <c r="I20" s="188">
        <v>4</v>
      </c>
      <c r="J20" s="188">
        <v>4</v>
      </c>
      <c r="K20" s="188">
        <v>4</v>
      </c>
      <c r="L20" s="188">
        <v>4</v>
      </c>
      <c r="M20" s="188">
        <v>4</v>
      </c>
      <c r="N20" s="188">
        <v>4</v>
      </c>
      <c r="O20" s="188">
        <v>4</v>
      </c>
      <c r="P20" s="188">
        <v>4</v>
      </c>
      <c r="Q20" s="188">
        <v>4</v>
      </c>
      <c r="R20" s="188">
        <v>4</v>
      </c>
      <c r="S20" s="188">
        <v>4</v>
      </c>
      <c r="T20" s="188">
        <v>4</v>
      </c>
    </row>
    <row r="21" spans="1:21" x14ac:dyDescent="0.2">
      <c r="A21" s="187">
        <v>45171.45857210648</v>
      </c>
      <c r="B21" s="188" t="s">
        <v>332</v>
      </c>
      <c r="C21" s="188" t="s">
        <v>20</v>
      </c>
      <c r="D21" s="188" t="s">
        <v>26</v>
      </c>
      <c r="E21" s="188" t="s">
        <v>27</v>
      </c>
      <c r="F21" s="188" t="s">
        <v>124</v>
      </c>
      <c r="G21" s="188" t="s">
        <v>333</v>
      </c>
      <c r="H21" s="188" t="s">
        <v>23</v>
      </c>
      <c r="I21" s="188">
        <v>4</v>
      </c>
      <c r="J21" s="188">
        <v>4</v>
      </c>
      <c r="K21" s="188">
        <v>4</v>
      </c>
      <c r="L21" s="188">
        <v>4</v>
      </c>
      <c r="M21" s="188">
        <v>4</v>
      </c>
      <c r="N21" s="188">
        <v>4</v>
      </c>
      <c r="O21" s="188">
        <v>4</v>
      </c>
      <c r="P21" s="188">
        <v>4</v>
      </c>
      <c r="Q21" s="188">
        <v>4</v>
      </c>
      <c r="R21" s="188">
        <v>4</v>
      </c>
      <c r="S21" s="188">
        <v>5</v>
      </c>
      <c r="T21" s="188">
        <v>4</v>
      </c>
    </row>
    <row r="22" spans="1:21" x14ac:dyDescent="0.2">
      <c r="A22" s="187">
        <v>45171.461776701384</v>
      </c>
      <c r="B22" s="188" t="s">
        <v>337</v>
      </c>
      <c r="C22" s="188" t="s">
        <v>25</v>
      </c>
      <c r="D22" s="188" t="s">
        <v>26</v>
      </c>
      <c r="E22" s="188" t="s">
        <v>27</v>
      </c>
      <c r="F22" s="188" t="s">
        <v>125</v>
      </c>
      <c r="G22" s="188" t="s">
        <v>186</v>
      </c>
      <c r="H22" s="188" t="s">
        <v>23</v>
      </c>
      <c r="I22" s="188">
        <v>4</v>
      </c>
      <c r="J22" s="188">
        <v>4</v>
      </c>
      <c r="K22" s="188">
        <v>4</v>
      </c>
      <c r="L22" s="188">
        <v>4</v>
      </c>
      <c r="M22" s="188">
        <v>4</v>
      </c>
      <c r="N22" s="188">
        <v>4</v>
      </c>
      <c r="O22" s="188">
        <v>4</v>
      </c>
      <c r="P22" s="188">
        <v>4</v>
      </c>
      <c r="Q22" s="188">
        <v>4</v>
      </c>
      <c r="R22" s="188">
        <v>3</v>
      </c>
      <c r="S22" s="188">
        <v>4</v>
      </c>
      <c r="T22" s="188">
        <v>4</v>
      </c>
    </row>
    <row r="23" spans="1:21" x14ac:dyDescent="0.2">
      <c r="A23" s="187">
        <v>45171.712039965278</v>
      </c>
      <c r="B23" s="188" t="s">
        <v>356</v>
      </c>
      <c r="C23" s="188" t="s">
        <v>20</v>
      </c>
      <c r="D23" s="188" t="s">
        <v>26</v>
      </c>
      <c r="E23" s="188" t="s">
        <v>27</v>
      </c>
      <c r="F23" s="188" t="s">
        <v>113</v>
      </c>
      <c r="G23" s="188" t="s">
        <v>316</v>
      </c>
      <c r="H23" s="188" t="s">
        <v>23</v>
      </c>
      <c r="I23" s="188">
        <v>4</v>
      </c>
      <c r="J23" s="188">
        <v>4</v>
      </c>
      <c r="K23" s="188">
        <v>4</v>
      </c>
      <c r="L23" s="188">
        <v>4</v>
      </c>
      <c r="M23" s="188">
        <v>4</v>
      </c>
      <c r="N23" s="188">
        <v>4</v>
      </c>
      <c r="O23" s="188">
        <v>4</v>
      </c>
      <c r="P23" s="188">
        <v>4</v>
      </c>
      <c r="Q23" s="188">
        <v>4</v>
      </c>
      <c r="R23" s="188">
        <v>4</v>
      </c>
      <c r="S23" s="188">
        <v>4</v>
      </c>
      <c r="T23" s="188">
        <v>4</v>
      </c>
    </row>
    <row r="24" spans="1:21" x14ac:dyDescent="0.2">
      <c r="A24" s="187">
        <v>45173.410267037034</v>
      </c>
      <c r="B24" s="188" t="s">
        <v>358</v>
      </c>
      <c r="C24" s="188" t="s">
        <v>20</v>
      </c>
      <c r="D24" s="188" t="s">
        <v>26</v>
      </c>
      <c r="E24" s="188" t="s">
        <v>27</v>
      </c>
      <c r="F24" s="188" t="s">
        <v>124</v>
      </c>
      <c r="G24" s="188" t="s">
        <v>145</v>
      </c>
      <c r="H24" s="188" t="s">
        <v>23</v>
      </c>
      <c r="I24" s="188">
        <v>5</v>
      </c>
      <c r="J24" s="188">
        <v>5</v>
      </c>
      <c r="K24" s="188">
        <v>5</v>
      </c>
      <c r="L24" s="188">
        <v>5</v>
      </c>
      <c r="M24" s="188">
        <v>4</v>
      </c>
      <c r="N24" s="188">
        <v>4</v>
      </c>
      <c r="O24" s="188">
        <v>4</v>
      </c>
      <c r="P24" s="188">
        <v>4</v>
      </c>
      <c r="Q24" s="188">
        <v>4</v>
      </c>
      <c r="R24" s="188">
        <v>3</v>
      </c>
      <c r="S24" s="188">
        <v>4</v>
      </c>
      <c r="T24" s="188">
        <v>5</v>
      </c>
      <c r="U24" s="188" t="s">
        <v>30</v>
      </c>
    </row>
    <row r="25" spans="1:21" ht="23.25" x14ac:dyDescent="0.2">
      <c r="I25" s="1">
        <f>AVERAGE(I2:I24)</f>
        <v>4.4347826086956523</v>
      </c>
      <c r="J25" s="1">
        <f t="shared" ref="J25:T25" si="0">AVERAGE(J2:J24)</f>
        <v>4.3913043478260869</v>
      </c>
      <c r="K25" s="1">
        <f t="shared" si="0"/>
        <v>4.6086956521739131</v>
      </c>
      <c r="L25" s="1">
        <f t="shared" si="0"/>
        <v>4.5652173913043477</v>
      </c>
      <c r="M25" s="1">
        <f t="shared" si="0"/>
        <v>4.3913043478260869</v>
      </c>
      <c r="N25" s="1">
        <f t="shared" si="0"/>
        <v>4.3043478260869561</v>
      </c>
      <c r="O25" s="1">
        <f t="shared" si="0"/>
        <v>4.5217391304347823</v>
      </c>
      <c r="P25" s="1">
        <f t="shared" si="0"/>
        <v>4.5652173913043477</v>
      </c>
      <c r="Q25" s="1">
        <f t="shared" si="0"/>
        <v>4.6086956521739131</v>
      </c>
      <c r="R25" s="1">
        <f t="shared" si="0"/>
        <v>3.347826086956522</v>
      </c>
      <c r="S25" s="1">
        <f t="shared" si="0"/>
        <v>4.2608695652173916</v>
      </c>
      <c r="T25" s="1">
        <f t="shared" si="0"/>
        <v>4.4347826086956523</v>
      </c>
    </row>
    <row r="26" spans="1:21" ht="23.25" x14ac:dyDescent="0.2">
      <c r="I26" s="2">
        <f>STDEV(I2:I24)</f>
        <v>0.7877520927828725</v>
      </c>
      <c r="J26" s="2">
        <f t="shared" ref="J26:T26" si="1">STDEV(J2:J24)</f>
        <v>0.65637644650435967</v>
      </c>
      <c r="K26" s="2">
        <f t="shared" si="1"/>
        <v>0.49901087934784411</v>
      </c>
      <c r="L26" s="2">
        <f t="shared" si="1"/>
        <v>0.58976782461958932</v>
      </c>
      <c r="M26" s="2">
        <f t="shared" si="1"/>
        <v>0.72231511851461438</v>
      </c>
      <c r="N26" s="2">
        <f t="shared" si="1"/>
        <v>0.9261249968991353</v>
      </c>
      <c r="O26" s="2">
        <f t="shared" si="1"/>
        <v>0.59310931212254869</v>
      </c>
      <c r="P26" s="2">
        <f t="shared" si="1"/>
        <v>0.58976782461958932</v>
      </c>
      <c r="Q26" s="2">
        <f t="shared" si="1"/>
        <v>0.49901087934784411</v>
      </c>
      <c r="R26" s="2">
        <f t="shared" si="1"/>
        <v>1.1524162620801213</v>
      </c>
      <c r="S26" s="2">
        <f t="shared" si="1"/>
        <v>0.540823555863716</v>
      </c>
      <c r="T26" s="2">
        <f t="shared" si="1"/>
        <v>0.50686980186970276</v>
      </c>
    </row>
    <row r="27" spans="1:21" ht="23.25" x14ac:dyDescent="0.2">
      <c r="I27" s="3">
        <f>AVERAGE(I2:I26)</f>
        <v>4.2889013880591413</v>
      </c>
      <c r="J27" s="3">
        <f t="shared" ref="J27:T27" si="2">AVERAGE(J2:J26)</f>
        <v>4.2419072317732178</v>
      </c>
      <c r="K27" s="3">
        <f t="shared" si="2"/>
        <v>4.4443082612608702</v>
      </c>
      <c r="L27" s="3">
        <f t="shared" si="2"/>
        <v>4.4061994086369571</v>
      </c>
      <c r="M27" s="3">
        <f t="shared" si="2"/>
        <v>4.2445447786536281</v>
      </c>
      <c r="N27" s="3">
        <f t="shared" si="2"/>
        <v>4.1692189129194439</v>
      </c>
      <c r="O27" s="3">
        <f t="shared" si="2"/>
        <v>4.3645939377022929</v>
      </c>
      <c r="P27" s="3">
        <f t="shared" si="2"/>
        <v>4.4061994086369571</v>
      </c>
      <c r="Q27" s="3">
        <f t="shared" si="2"/>
        <v>4.4443082612608702</v>
      </c>
      <c r="R27" s="3">
        <f t="shared" si="2"/>
        <v>3.2600096939614658</v>
      </c>
      <c r="S27" s="3">
        <f t="shared" si="2"/>
        <v>4.1120677248432438</v>
      </c>
      <c r="T27" s="3">
        <f t="shared" si="2"/>
        <v>4.2776660964226139</v>
      </c>
    </row>
    <row r="28" spans="1:21" ht="23.25" x14ac:dyDescent="0.2">
      <c r="I28" s="4">
        <f>STDEV(I2:I24)</f>
        <v>0.7877520927828725</v>
      </c>
      <c r="J28" s="4">
        <f t="shared" ref="J28:T28" si="3">STDEV(J2:J24)</f>
        <v>0.65637644650435967</v>
      </c>
      <c r="K28" s="4">
        <f t="shared" si="3"/>
        <v>0.49901087934784411</v>
      </c>
      <c r="L28" s="4">
        <f t="shared" si="3"/>
        <v>0.58976782461958932</v>
      </c>
      <c r="M28" s="4">
        <f t="shared" si="3"/>
        <v>0.72231511851461438</v>
      </c>
      <c r="N28" s="4">
        <f t="shared" si="3"/>
        <v>0.9261249968991353</v>
      </c>
      <c r="O28" s="4">
        <f t="shared" si="3"/>
        <v>0.59310931212254869</v>
      </c>
      <c r="P28" s="4">
        <f t="shared" si="3"/>
        <v>0.58976782461958932</v>
      </c>
      <c r="Q28" s="4">
        <f t="shared" si="3"/>
        <v>0.49901087934784411</v>
      </c>
      <c r="R28" s="4">
        <f t="shared" si="3"/>
        <v>1.1524162620801213</v>
      </c>
      <c r="S28" s="4">
        <f t="shared" si="3"/>
        <v>0.540823555863716</v>
      </c>
      <c r="T28" s="4">
        <f t="shared" si="3"/>
        <v>0.50686980186970276</v>
      </c>
    </row>
    <row r="31" spans="1:21" ht="24" x14ac:dyDescent="0.55000000000000004">
      <c r="A31" s="99" t="s">
        <v>91</v>
      </c>
      <c r="D31" s="129" t="s">
        <v>90</v>
      </c>
      <c r="E31" s="5"/>
      <c r="F31" s="127"/>
    </row>
    <row r="32" spans="1:21" ht="24" x14ac:dyDescent="0.55000000000000004">
      <c r="A32" s="112" t="s">
        <v>25</v>
      </c>
      <c r="B32" s="113">
        <f>COUNTIF(C2:C24,"หญิง")</f>
        <v>14</v>
      </c>
      <c r="D32" s="114" t="s">
        <v>109</v>
      </c>
      <c r="E32" s="115">
        <f>COUNTIF(F2:F24,"คณะศึกษาศาสตร์")</f>
        <v>4</v>
      </c>
      <c r="F32" s="5"/>
      <c r="G32" s="129" t="s">
        <v>93</v>
      </c>
      <c r="H32" s="5"/>
    </row>
    <row r="33" spans="1:8" ht="24" x14ac:dyDescent="0.55000000000000004">
      <c r="A33" s="112" t="s">
        <v>20</v>
      </c>
      <c r="B33" s="113">
        <f>COUNTIF(C2:C24,"ชาย")</f>
        <v>9</v>
      </c>
      <c r="D33" s="114" t="s">
        <v>115</v>
      </c>
      <c r="E33" s="115">
        <f>COUNTIF(F2:F25,"คณะพยาบาลศาสตร์")</f>
        <v>4</v>
      </c>
      <c r="F33" s="5"/>
      <c r="G33" s="114" t="s">
        <v>103</v>
      </c>
      <c r="H33" s="113">
        <v>1</v>
      </c>
    </row>
    <row r="34" spans="1:8" ht="24" x14ac:dyDescent="0.55000000000000004">
      <c r="B34" s="111">
        <f>SUBTOTAL(9,B32:B33)</f>
        <v>23</v>
      </c>
      <c r="D34" s="114" t="s">
        <v>112</v>
      </c>
      <c r="E34" s="115">
        <f>COUNTIF(F2:F26,"คณะบริหารธุรกิจ เศรษฐกิจและการสื่อสาร")</f>
        <v>4</v>
      </c>
      <c r="F34" s="5"/>
      <c r="G34" s="114" t="s">
        <v>260</v>
      </c>
      <c r="H34" s="113">
        <v>1</v>
      </c>
    </row>
    <row r="35" spans="1:8" ht="24" x14ac:dyDescent="0.55000000000000004">
      <c r="D35" s="114" t="s">
        <v>124</v>
      </c>
      <c r="E35" s="115">
        <f>COUNTIF(F2:F27,"คณะวิทยาศาสตร์")</f>
        <v>2</v>
      </c>
      <c r="F35" s="5"/>
      <c r="G35" s="179" t="s">
        <v>100</v>
      </c>
      <c r="H35" s="113">
        <v>1</v>
      </c>
    </row>
    <row r="36" spans="1:8" ht="24" x14ac:dyDescent="0.55000000000000004">
      <c r="A36" s="99" t="s">
        <v>92</v>
      </c>
      <c r="B36" s="127"/>
      <c r="D36" s="114" t="s">
        <v>111</v>
      </c>
      <c r="E36" s="115">
        <f>COUNTIF(F2:F28,"คณะมนุษยศาสตร์")</f>
        <v>1</v>
      </c>
      <c r="F36" s="5"/>
      <c r="G36" s="114" t="s">
        <v>177</v>
      </c>
      <c r="H36" s="113">
        <v>1</v>
      </c>
    </row>
    <row r="37" spans="1:8" ht="24" x14ac:dyDescent="0.55000000000000004">
      <c r="A37" s="112" t="s">
        <v>27</v>
      </c>
      <c r="B37" s="113">
        <f>COUNTIF(E2:E24,"ปริญญาโท")</f>
        <v>19</v>
      </c>
      <c r="D37" s="114" t="s">
        <v>125</v>
      </c>
      <c r="E37" s="115">
        <f>COUNTIF(F2:F29,"คณะเกษตรศาสตร์ ทรัพยากรธรรมชาติและสิ่งแวดล้อม")</f>
        <v>3</v>
      </c>
      <c r="F37" s="5"/>
      <c r="G37" s="179" t="s">
        <v>120</v>
      </c>
      <c r="H37" s="113">
        <v>3</v>
      </c>
    </row>
    <row r="38" spans="1:8" ht="24" x14ac:dyDescent="0.55000000000000004">
      <c r="A38" s="112" t="s">
        <v>22</v>
      </c>
      <c r="B38" s="113">
        <f>COUNTIF(E2:E24,"ปริญญาเอก")</f>
        <v>4</v>
      </c>
      <c r="D38" s="114" t="s">
        <v>126</v>
      </c>
      <c r="E38" s="115">
        <f>COUNTIF(F2:F24,"คณะเภสัชศาสตร์")</f>
        <v>1</v>
      </c>
      <c r="F38" s="5"/>
      <c r="G38" s="179" t="s">
        <v>197</v>
      </c>
      <c r="H38" s="113">
        <v>1</v>
      </c>
    </row>
    <row r="39" spans="1:8" ht="24" x14ac:dyDescent="0.55000000000000004">
      <c r="A39" s="5"/>
      <c r="B39" s="128">
        <f>SUBTOTAL(9,B36:B38)</f>
        <v>23</v>
      </c>
      <c r="D39" s="114" t="s">
        <v>113</v>
      </c>
      <c r="E39" s="115">
        <f>COUNTIF(F2:F25,"คณะวิศวกรรมศาสตร์")</f>
        <v>1</v>
      </c>
      <c r="F39" s="5"/>
      <c r="G39" s="179" t="s">
        <v>97</v>
      </c>
      <c r="H39" s="113">
        <v>1</v>
      </c>
    </row>
    <row r="40" spans="1:8" ht="24" x14ac:dyDescent="0.55000000000000004">
      <c r="D40" s="179" t="s">
        <v>121</v>
      </c>
      <c r="E40" s="115">
        <f>COUNTIF(F2:F26,"คณะสถาปัตยกรรมศาสตร์ ศิลปะและการออกแบบ")</f>
        <v>1</v>
      </c>
      <c r="F40" s="5"/>
      <c r="G40" s="179" t="s">
        <v>290</v>
      </c>
      <c r="H40" s="113">
        <v>1</v>
      </c>
    </row>
    <row r="41" spans="1:8" ht="24" x14ac:dyDescent="0.55000000000000004">
      <c r="A41" s="112" t="s">
        <v>26</v>
      </c>
      <c r="B41" s="113">
        <f>COUNTIF(D2:D24,"20-30 ปี")</f>
        <v>16</v>
      </c>
      <c r="D41" s="179" t="s">
        <v>141</v>
      </c>
      <c r="E41" s="115">
        <f>COUNTIF(F2:F27,"คณะวิทยาศาสตร์การแพทย์")</f>
        <v>1</v>
      </c>
      <c r="F41" s="5"/>
      <c r="G41" s="179"/>
      <c r="H41" s="113"/>
    </row>
    <row r="42" spans="1:8" ht="24" x14ac:dyDescent="0.55000000000000004">
      <c r="A42" s="112" t="s">
        <v>24</v>
      </c>
      <c r="B42" s="113">
        <f>COUNTIF(D2:D25,"31-40 ปี")</f>
        <v>5</v>
      </c>
      <c r="D42" s="179" t="s">
        <v>116</v>
      </c>
      <c r="E42" s="115">
        <f>COUNTIF(F3:F28,"คณะสาธารณสุขศาสตร์")</f>
        <v>1</v>
      </c>
      <c r="F42" s="5"/>
      <c r="G42" s="179" t="s">
        <v>102</v>
      </c>
      <c r="H42" s="113">
        <v>1</v>
      </c>
    </row>
    <row r="43" spans="1:8" ht="24" x14ac:dyDescent="0.55000000000000004">
      <c r="A43" s="112" t="s">
        <v>21</v>
      </c>
      <c r="B43" s="113">
        <f>COUNTIF(D2:D26,"41-50 ปี")</f>
        <v>2</v>
      </c>
      <c r="E43" s="111">
        <f>SUM(E32:E42)</f>
        <v>23</v>
      </c>
      <c r="G43" s="192" t="s">
        <v>145</v>
      </c>
      <c r="H43" s="113">
        <v>1</v>
      </c>
    </row>
    <row r="44" spans="1:8" ht="21" customHeight="1" x14ac:dyDescent="0.55000000000000004">
      <c r="B44" s="111">
        <f>SUBTOTAL(9,B41:B43)</f>
        <v>23</v>
      </c>
      <c r="G44" s="192" t="s">
        <v>139</v>
      </c>
      <c r="H44" s="193">
        <v>1</v>
      </c>
    </row>
    <row r="45" spans="1:8" ht="24" x14ac:dyDescent="0.55000000000000004">
      <c r="G45" s="192" t="s">
        <v>297</v>
      </c>
      <c r="H45" s="113">
        <v>1</v>
      </c>
    </row>
    <row r="46" spans="1:8" ht="24" x14ac:dyDescent="0.55000000000000004">
      <c r="G46" s="192" t="s">
        <v>308</v>
      </c>
      <c r="H46" s="113">
        <v>1</v>
      </c>
    </row>
    <row r="47" spans="1:8" ht="21" customHeight="1" x14ac:dyDescent="0.55000000000000004">
      <c r="G47" s="192" t="s">
        <v>310</v>
      </c>
      <c r="H47" s="113">
        <v>1</v>
      </c>
    </row>
    <row r="48" spans="1:8" ht="24" x14ac:dyDescent="0.55000000000000004">
      <c r="G48" s="192" t="s">
        <v>308</v>
      </c>
      <c r="H48" s="191">
        <v>2</v>
      </c>
    </row>
    <row r="49" spans="7:8" ht="24" x14ac:dyDescent="0.55000000000000004">
      <c r="G49" s="192" t="s">
        <v>321</v>
      </c>
      <c r="H49" s="113">
        <v>1</v>
      </c>
    </row>
    <row r="50" spans="7:8" ht="24" x14ac:dyDescent="0.55000000000000004">
      <c r="G50" s="192" t="s">
        <v>327</v>
      </c>
      <c r="H50" s="113">
        <v>1</v>
      </c>
    </row>
    <row r="51" spans="7:8" ht="24" x14ac:dyDescent="0.55000000000000004">
      <c r="G51" s="192" t="s">
        <v>333</v>
      </c>
      <c r="H51" s="113">
        <v>1</v>
      </c>
    </row>
    <row r="52" spans="7:8" ht="24" x14ac:dyDescent="0.55000000000000004">
      <c r="G52" s="192" t="s">
        <v>186</v>
      </c>
      <c r="H52" s="113">
        <v>1</v>
      </c>
    </row>
    <row r="53" spans="7:8" ht="24" x14ac:dyDescent="0.55000000000000004">
      <c r="G53" s="192" t="s">
        <v>316</v>
      </c>
      <c r="H53" s="113">
        <v>1</v>
      </c>
    </row>
    <row r="54" spans="7:8" x14ac:dyDescent="0.2">
      <c r="H54" s="111">
        <f>SUM(H33:H53)</f>
        <v>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0EEB-04A0-4AA4-9602-2D3AEC2A3A81}">
  <sheetPr>
    <tabColor rgb="FFFFFF00"/>
  </sheetPr>
  <dimension ref="A1:U53"/>
  <sheetViews>
    <sheetView topLeftCell="I1" zoomScale="70" zoomScaleNormal="70" workbookViewId="0">
      <selection activeCell="U14" sqref="U14"/>
    </sheetView>
  </sheetViews>
  <sheetFormatPr defaultColWidth="12.7109375" defaultRowHeight="12.75" x14ac:dyDescent="0.2"/>
  <cols>
    <col min="1" max="3" width="18.85546875" customWidth="1"/>
    <col min="4" max="4" width="39.5703125" customWidth="1"/>
    <col min="5" max="5" width="15.7109375" bestFit="1" customWidth="1"/>
    <col min="6" max="6" width="22.42578125" customWidth="1"/>
    <col min="7" max="7" width="34.85546875" bestFit="1" customWidth="1"/>
    <col min="8" max="27" width="18.85546875" customWidth="1"/>
  </cols>
  <sheetData>
    <row r="1" spans="1:21" x14ac:dyDescent="0.2">
      <c r="A1" s="186" t="s">
        <v>0</v>
      </c>
      <c r="B1" s="186" t="s">
        <v>94</v>
      </c>
      <c r="C1" s="186" t="s">
        <v>1</v>
      </c>
      <c r="D1" s="186" t="s">
        <v>2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  <c r="R1" s="186" t="s">
        <v>16</v>
      </c>
      <c r="S1" s="186" t="s">
        <v>17</v>
      </c>
      <c r="T1" s="186" t="s">
        <v>18</v>
      </c>
      <c r="U1" s="186" t="s">
        <v>19</v>
      </c>
    </row>
    <row r="2" spans="1:21" x14ac:dyDescent="0.2">
      <c r="A2" s="187">
        <v>45171.425587175923</v>
      </c>
      <c r="B2" s="188" t="s">
        <v>164</v>
      </c>
      <c r="C2" s="188" t="s">
        <v>25</v>
      </c>
      <c r="D2" s="188" t="s">
        <v>26</v>
      </c>
      <c r="E2" s="188" t="s">
        <v>27</v>
      </c>
      <c r="F2" s="188" t="s">
        <v>109</v>
      </c>
      <c r="G2" s="188" t="s">
        <v>160</v>
      </c>
      <c r="H2" s="188" t="s">
        <v>122</v>
      </c>
      <c r="I2" s="188">
        <v>5</v>
      </c>
      <c r="J2" s="188">
        <v>5</v>
      </c>
      <c r="K2" s="188">
        <v>5</v>
      </c>
      <c r="L2" s="188">
        <v>5</v>
      </c>
      <c r="M2" s="188">
        <v>5</v>
      </c>
      <c r="N2" s="188">
        <v>5</v>
      </c>
      <c r="O2" s="188">
        <v>5</v>
      </c>
      <c r="P2" s="188">
        <v>5</v>
      </c>
      <c r="Q2" s="188">
        <v>5</v>
      </c>
      <c r="R2" s="188">
        <v>2</v>
      </c>
      <c r="S2" s="188">
        <v>4</v>
      </c>
      <c r="T2" s="188">
        <v>4</v>
      </c>
    </row>
    <row r="3" spans="1:21" x14ac:dyDescent="0.2">
      <c r="A3" s="187">
        <v>45171.430609618052</v>
      </c>
      <c r="B3" s="188" t="s">
        <v>267</v>
      </c>
      <c r="C3" s="188" t="s">
        <v>25</v>
      </c>
      <c r="D3" s="188" t="s">
        <v>26</v>
      </c>
      <c r="E3" s="188" t="s">
        <v>27</v>
      </c>
      <c r="F3" s="188" t="s">
        <v>112</v>
      </c>
      <c r="G3" s="188" t="s">
        <v>177</v>
      </c>
      <c r="H3" s="188" t="s">
        <v>122</v>
      </c>
      <c r="I3" s="188">
        <v>5</v>
      </c>
      <c r="J3" s="188">
        <v>5</v>
      </c>
      <c r="K3" s="188">
        <v>5</v>
      </c>
      <c r="L3" s="188">
        <v>5</v>
      </c>
      <c r="M3" s="188">
        <v>5</v>
      </c>
      <c r="N3" s="188">
        <v>4</v>
      </c>
      <c r="O3" s="188">
        <v>5</v>
      </c>
      <c r="P3" s="188">
        <v>5</v>
      </c>
      <c r="Q3" s="188">
        <v>5</v>
      </c>
      <c r="R3" s="188">
        <v>3</v>
      </c>
      <c r="S3" s="188">
        <v>4</v>
      </c>
      <c r="T3" s="188">
        <v>5</v>
      </c>
    </row>
    <row r="4" spans="1:21" x14ac:dyDescent="0.2">
      <c r="A4" s="187">
        <v>45171.431158101856</v>
      </c>
      <c r="B4" s="188" t="s">
        <v>272</v>
      </c>
      <c r="C4" s="188" t="s">
        <v>25</v>
      </c>
      <c r="D4" s="188" t="s">
        <v>26</v>
      </c>
      <c r="E4" s="188" t="s">
        <v>27</v>
      </c>
      <c r="F4" s="188" t="s">
        <v>273</v>
      </c>
      <c r="G4" s="188" t="s">
        <v>274</v>
      </c>
      <c r="H4" s="188" t="s">
        <v>122</v>
      </c>
      <c r="I4" s="188">
        <v>5</v>
      </c>
      <c r="J4" s="188">
        <v>5</v>
      </c>
      <c r="K4" s="188">
        <v>5</v>
      </c>
      <c r="L4" s="188">
        <v>5</v>
      </c>
      <c r="M4" s="188">
        <v>5</v>
      </c>
      <c r="N4" s="188">
        <v>5</v>
      </c>
      <c r="O4" s="188">
        <v>5</v>
      </c>
      <c r="P4" s="188">
        <v>5</v>
      </c>
      <c r="Q4" s="188">
        <v>5</v>
      </c>
      <c r="R4" s="188">
        <v>3</v>
      </c>
      <c r="S4" s="188">
        <v>5</v>
      </c>
      <c r="T4" s="188">
        <v>5</v>
      </c>
    </row>
    <row r="5" spans="1:21" x14ac:dyDescent="0.2">
      <c r="A5" s="187">
        <v>45171.431624363424</v>
      </c>
      <c r="B5" s="188" t="s">
        <v>281</v>
      </c>
      <c r="C5" s="188" t="s">
        <v>25</v>
      </c>
      <c r="D5" s="188" t="s">
        <v>26</v>
      </c>
      <c r="E5" s="188" t="s">
        <v>27</v>
      </c>
      <c r="F5" s="188" t="s">
        <v>112</v>
      </c>
      <c r="G5" s="188" t="s">
        <v>177</v>
      </c>
      <c r="H5" s="188" t="s">
        <v>122</v>
      </c>
      <c r="I5" s="188">
        <v>5</v>
      </c>
      <c r="J5" s="188">
        <v>5</v>
      </c>
      <c r="K5" s="188">
        <v>4</v>
      </c>
      <c r="L5" s="188">
        <v>5</v>
      </c>
      <c r="N5" s="188">
        <v>5</v>
      </c>
      <c r="O5" s="188">
        <v>5</v>
      </c>
      <c r="P5" s="188">
        <v>4</v>
      </c>
      <c r="Q5" s="188">
        <v>4</v>
      </c>
      <c r="R5" s="188">
        <v>5</v>
      </c>
      <c r="S5" s="188">
        <v>4</v>
      </c>
      <c r="T5" s="188">
        <v>4</v>
      </c>
    </row>
    <row r="6" spans="1:21" x14ac:dyDescent="0.2">
      <c r="A6" s="187">
        <v>45171.434400104168</v>
      </c>
      <c r="B6" s="188" t="s">
        <v>296</v>
      </c>
      <c r="C6" s="188" t="s">
        <v>25</v>
      </c>
      <c r="D6" s="188" t="s">
        <v>26</v>
      </c>
      <c r="E6" s="188" t="s">
        <v>22</v>
      </c>
      <c r="F6" s="188" t="s">
        <v>126</v>
      </c>
      <c r="G6" s="188" t="s">
        <v>297</v>
      </c>
      <c r="H6" s="188" t="s">
        <v>122</v>
      </c>
      <c r="I6" s="188">
        <v>5</v>
      </c>
      <c r="J6" s="188">
        <v>5</v>
      </c>
      <c r="K6" s="188">
        <v>5</v>
      </c>
      <c r="L6" s="188">
        <v>5</v>
      </c>
      <c r="M6" s="188">
        <v>5</v>
      </c>
      <c r="N6" s="188">
        <v>5</v>
      </c>
      <c r="O6" s="188">
        <v>5</v>
      </c>
      <c r="P6" s="188">
        <v>5</v>
      </c>
      <c r="Q6" s="188">
        <v>5</v>
      </c>
      <c r="R6" s="188">
        <v>5</v>
      </c>
      <c r="S6" s="188">
        <v>5</v>
      </c>
      <c r="T6" s="188">
        <v>5</v>
      </c>
    </row>
    <row r="7" spans="1:21" x14ac:dyDescent="0.2">
      <c r="A7" s="187">
        <v>45171.434438854165</v>
      </c>
      <c r="B7" s="188" t="s">
        <v>170</v>
      </c>
      <c r="C7" s="188" t="s">
        <v>25</v>
      </c>
      <c r="D7" s="188" t="s">
        <v>26</v>
      </c>
      <c r="E7" s="188" t="s">
        <v>27</v>
      </c>
      <c r="F7" s="188" t="s">
        <v>109</v>
      </c>
      <c r="G7" s="188" t="s">
        <v>96</v>
      </c>
      <c r="H7" s="188" t="s">
        <v>122</v>
      </c>
      <c r="I7" s="188">
        <v>5</v>
      </c>
      <c r="J7" s="188">
        <v>5</v>
      </c>
      <c r="K7" s="188">
        <v>4</v>
      </c>
      <c r="L7" s="188">
        <v>4</v>
      </c>
      <c r="M7" s="188">
        <v>3</v>
      </c>
      <c r="N7" s="188">
        <v>4</v>
      </c>
      <c r="O7" s="188">
        <v>3</v>
      </c>
      <c r="P7" s="188">
        <v>4</v>
      </c>
      <c r="Q7" s="188">
        <v>4</v>
      </c>
      <c r="R7" s="188">
        <v>2</v>
      </c>
      <c r="S7" s="188">
        <v>4</v>
      </c>
      <c r="T7" s="188">
        <v>4</v>
      </c>
      <c r="U7" s="188" t="s">
        <v>30</v>
      </c>
    </row>
    <row r="8" spans="1:21" x14ac:dyDescent="0.2">
      <c r="A8" s="187">
        <v>45171.445690775465</v>
      </c>
      <c r="B8" s="188" t="s">
        <v>182</v>
      </c>
      <c r="C8" s="188" t="s">
        <v>25</v>
      </c>
      <c r="D8" s="188" t="s">
        <v>21</v>
      </c>
      <c r="E8" s="188" t="s">
        <v>22</v>
      </c>
      <c r="F8" s="188" t="s">
        <v>111</v>
      </c>
      <c r="G8" s="188" t="s">
        <v>100</v>
      </c>
      <c r="H8" s="188" t="s">
        <v>122</v>
      </c>
      <c r="I8" s="188">
        <v>5</v>
      </c>
      <c r="J8" s="188">
        <v>5</v>
      </c>
      <c r="K8" s="188">
        <v>5</v>
      </c>
      <c r="L8" s="188">
        <v>5</v>
      </c>
      <c r="M8" s="188">
        <v>5</v>
      </c>
      <c r="N8" s="188">
        <v>5</v>
      </c>
      <c r="O8" s="188">
        <v>5</v>
      </c>
      <c r="P8" s="188">
        <v>5</v>
      </c>
      <c r="Q8" s="188">
        <v>5</v>
      </c>
      <c r="R8" s="188">
        <v>3</v>
      </c>
      <c r="S8" s="188">
        <v>4</v>
      </c>
      <c r="T8" s="188">
        <v>5</v>
      </c>
    </row>
    <row r="9" spans="1:21" x14ac:dyDescent="0.2">
      <c r="A9" s="187">
        <v>45171.447034016208</v>
      </c>
      <c r="B9" s="188" t="s">
        <v>312</v>
      </c>
      <c r="C9" s="188" t="s">
        <v>25</v>
      </c>
      <c r="D9" s="188" t="s">
        <v>24</v>
      </c>
      <c r="E9" s="188" t="s">
        <v>22</v>
      </c>
      <c r="F9" s="188" t="s">
        <v>126</v>
      </c>
      <c r="G9" s="188" t="s">
        <v>297</v>
      </c>
      <c r="H9" s="188" t="s">
        <v>122</v>
      </c>
      <c r="I9" s="188">
        <v>5</v>
      </c>
      <c r="J9" s="188">
        <v>5</v>
      </c>
      <c r="K9" s="188">
        <v>5</v>
      </c>
      <c r="L9" s="188">
        <v>5</v>
      </c>
      <c r="M9" s="188">
        <v>5</v>
      </c>
      <c r="N9" s="188">
        <v>5</v>
      </c>
      <c r="O9" s="188">
        <v>5</v>
      </c>
      <c r="P9" s="188">
        <v>5</v>
      </c>
      <c r="Q9" s="188">
        <v>5</v>
      </c>
      <c r="R9" s="188">
        <v>4</v>
      </c>
      <c r="S9" s="188">
        <v>5</v>
      </c>
      <c r="T9" s="188">
        <v>5</v>
      </c>
    </row>
    <row r="10" spans="1:21" x14ac:dyDescent="0.2">
      <c r="A10" s="187">
        <v>45171.459496435185</v>
      </c>
      <c r="B10" s="188" t="s">
        <v>180</v>
      </c>
      <c r="C10" s="188" t="s">
        <v>25</v>
      </c>
      <c r="D10" s="188" t="s">
        <v>21</v>
      </c>
      <c r="E10" s="188" t="s">
        <v>22</v>
      </c>
      <c r="F10" s="188" t="s">
        <v>126</v>
      </c>
      <c r="G10" s="188" t="s">
        <v>334</v>
      </c>
      <c r="H10" s="188" t="s">
        <v>122</v>
      </c>
      <c r="I10" s="188">
        <v>4</v>
      </c>
      <c r="J10" s="188">
        <v>4</v>
      </c>
      <c r="K10" s="188">
        <v>4</v>
      </c>
      <c r="L10" s="188">
        <v>4</v>
      </c>
      <c r="M10" s="188">
        <v>4</v>
      </c>
      <c r="N10" s="188">
        <v>4</v>
      </c>
      <c r="O10" s="188">
        <v>5</v>
      </c>
      <c r="P10" s="188">
        <v>4</v>
      </c>
      <c r="Q10" s="188">
        <v>5</v>
      </c>
      <c r="R10" s="188">
        <v>5</v>
      </c>
      <c r="S10" s="188">
        <v>5</v>
      </c>
      <c r="T10" s="188">
        <v>5</v>
      </c>
      <c r="U10" s="188" t="s">
        <v>335</v>
      </c>
    </row>
    <row r="11" spans="1:21" x14ac:dyDescent="0.2">
      <c r="A11" s="187">
        <v>45171.462367337968</v>
      </c>
      <c r="B11" s="188" t="s">
        <v>341</v>
      </c>
      <c r="C11" s="188" t="s">
        <v>25</v>
      </c>
      <c r="D11" s="188" t="s">
        <v>26</v>
      </c>
      <c r="E11" s="188" t="s">
        <v>27</v>
      </c>
      <c r="F11" s="188" t="s">
        <v>113</v>
      </c>
      <c r="G11" s="188" t="s">
        <v>166</v>
      </c>
      <c r="H11" s="188" t="s">
        <v>122</v>
      </c>
      <c r="I11" s="188">
        <v>5</v>
      </c>
      <c r="J11" s="188">
        <v>5</v>
      </c>
      <c r="K11" s="188">
        <v>5</v>
      </c>
      <c r="L11" s="188">
        <v>5</v>
      </c>
      <c r="M11" s="188">
        <v>5</v>
      </c>
      <c r="N11" s="188">
        <v>5</v>
      </c>
      <c r="O11" s="188">
        <v>5</v>
      </c>
      <c r="P11" s="188">
        <v>5</v>
      </c>
      <c r="Q11" s="188">
        <v>5</v>
      </c>
      <c r="R11" s="188">
        <v>5</v>
      </c>
      <c r="S11" s="188">
        <v>5</v>
      </c>
      <c r="T11" s="188">
        <v>5</v>
      </c>
      <c r="U11" s="188" t="s">
        <v>30</v>
      </c>
    </row>
    <row r="12" spans="1:21" x14ac:dyDescent="0.2">
      <c r="A12" s="187">
        <v>45171.473097951384</v>
      </c>
      <c r="B12" s="188" t="s">
        <v>178</v>
      </c>
      <c r="C12" s="188" t="s">
        <v>25</v>
      </c>
      <c r="D12" s="188" t="s">
        <v>26</v>
      </c>
      <c r="E12" s="188" t="s">
        <v>27</v>
      </c>
      <c r="F12" s="188" t="s">
        <v>119</v>
      </c>
      <c r="G12" s="188" t="s">
        <v>179</v>
      </c>
      <c r="H12" s="188" t="s">
        <v>122</v>
      </c>
      <c r="I12" s="188">
        <v>4</v>
      </c>
      <c r="J12" s="188">
        <v>5</v>
      </c>
      <c r="K12" s="188">
        <v>4</v>
      </c>
      <c r="L12" s="188">
        <v>4</v>
      </c>
      <c r="M12" s="188">
        <v>4</v>
      </c>
      <c r="N12" s="188">
        <v>4</v>
      </c>
      <c r="O12" s="188">
        <v>5</v>
      </c>
      <c r="P12" s="188">
        <v>5</v>
      </c>
      <c r="Q12" s="188">
        <v>5</v>
      </c>
      <c r="R12" s="188">
        <v>2</v>
      </c>
      <c r="S12" s="188">
        <v>4</v>
      </c>
      <c r="T12" s="188">
        <v>4</v>
      </c>
    </row>
    <row r="13" spans="1:21" x14ac:dyDescent="0.2">
      <c r="A13" s="187">
        <v>45171.475518611114</v>
      </c>
      <c r="B13" s="188" t="s">
        <v>175</v>
      </c>
      <c r="C13" s="188" t="s">
        <v>20</v>
      </c>
      <c r="D13" s="188" t="s">
        <v>26</v>
      </c>
      <c r="E13" s="188" t="s">
        <v>27</v>
      </c>
      <c r="F13" s="188" t="s">
        <v>124</v>
      </c>
      <c r="G13" s="188" t="s">
        <v>176</v>
      </c>
      <c r="H13" s="188" t="s">
        <v>122</v>
      </c>
      <c r="I13" s="188">
        <v>4</v>
      </c>
      <c r="J13" s="188">
        <v>4</v>
      </c>
      <c r="K13" s="188">
        <v>4</v>
      </c>
      <c r="L13" s="188">
        <v>4</v>
      </c>
      <c r="M13" s="188">
        <v>4</v>
      </c>
      <c r="N13" s="188">
        <v>4</v>
      </c>
      <c r="O13" s="188">
        <v>4</v>
      </c>
      <c r="P13" s="188">
        <v>4</v>
      </c>
      <c r="Q13" s="188">
        <v>4</v>
      </c>
      <c r="R13" s="188">
        <v>4</v>
      </c>
      <c r="S13" s="188">
        <v>4</v>
      </c>
      <c r="T13" s="188">
        <v>4</v>
      </c>
    </row>
    <row r="14" spans="1:21" x14ac:dyDescent="0.2">
      <c r="A14" s="187">
        <v>45171.480252870373</v>
      </c>
      <c r="B14" s="188" t="s">
        <v>348</v>
      </c>
      <c r="C14" s="188" t="s">
        <v>20</v>
      </c>
      <c r="D14" s="188" t="s">
        <v>26</v>
      </c>
      <c r="E14" s="188" t="s">
        <v>27</v>
      </c>
      <c r="F14" s="188" t="s">
        <v>113</v>
      </c>
      <c r="G14" s="188" t="s">
        <v>316</v>
      </c>
      <c r="H14" s="188" t="s">
        <v>122</v>
      </c>
      <c r="I14" s="188">
        <v>5</v>
      </c>
      <c r="J14" s="188">
        <v>5</v>
      </c>
      <c r="K14" s="188">
        <v>5</v>
      </c>
      <c r="L14" s="188">
        <v>4</v>
      </c>
      <c r="M14" s="188">
        <v>5</v>
      </c>
      <c r="N14" s="188">
        <v>5</v>
      </c>
      <c r="O14" s="188">
        <v>5</v>
      </c>
      <c r="P14" s="188">
        <v>5</v>
      </c>
      <c r="Q14" s="188">
        <v>5</v>
      </c>
      <c r="R14" s="188">
        <v>3</v>
      </c>
      <c r="S14" s="188">
        <v>4</v>
      </c>
      <c r="T14" s="188">
        <v>5</v>
      </c>
      <c r="U14" s="188" t="s">
        <v>349</v>
      </c>
    </row>
    <row r="15" spans="1:21" ht="23.25" x14ac:dyDescent="0.2">
      <c r="I15" s="1">
        <f>AVERAGE(I2:I14)</f>
        <v>4.7692307692307692</v>
      </c>
      <c r="J15" s="1">
        <f t="shared" ref="J15:S15" si="0">AVERAGE(J2:J14)</f>
        <v>4.8461538461538458</v>
      </c>
      <c r="K15" s="1">
        <f t="shared" si="0"/>
        <v>4.615384615384615</v>
      </c>
      <c r="L15" s="1">
        <f t="shared" si="0"/>
        <v>4.615384615384615</v>
      </c>
      <c r="M15" s="1">
        <f t="shared" si="0"/>
        <v>4.583333333333333</v>
      </c>
      <c r="N15" s="1">
        <f t="shared" si="0"/>
        <v>4.615384615384615</v>
      </c>
      <c r="O15" s="1">
        <f t="shared" si="0"/>
        <v>4.7692307692307692</v>
      </c>
      <c r="P15" s="1">
        <f t="shared" si="0"/>
        <v>4.6923076923076925</v>
      </c>
      <c r="Q15" s="1">
        <f t="shared" si="0"/>
        <v>4.7692307692307692</v>
      </c>
      <c r="R15" s="1">
        <f t="shared" si="0"/>
        <v>3.5384615384615383</v>
      </c>
      <c r="S15" s="1">
        <f t="shared" si="0"/>
        <v>4.384615384615385</v>
      </c>
      <c r="T15" s="1">
        <f>AVERAGE(T2:T14)</f>
        <v>4.615384615384615</v>
      </c>
    </row>
    <row r="16" spans="1:21" ht="23.25" x14ac:dyDescent="0.2">
      <c r="I16" s="2">
        <f>STDEV(I2:I14)</f>
        <v>0.4385290096535146</v>
      </c>
      <c r="J16" s="2">
        <f t="shared" ref="J16:T16" si="1">STDEV(J2:J14)</f>
        <v>0.3755338080994054</v>
      </c>
      <c r="K16" s="2">
        <f t="shared" si="1"/>
        <v>0.50636968354183476</v>
      </c>
      <c r="L16" s="2">
        <f t="shared" si="1"/>
        <v>0.50636968354183476</v>
      </c>
      <c r="M16" s="2">
        <f t="shared" si="1"/>
        <v>0.66855792342152087</v>
      </c>
      <c r="N16" s="2">
        <f t="shared" si="1"/>
        <v>0.50636968354183476</v>
      </c>
      <c r="O16" s="2">
        <f t="shared" si="1"/>
        <v>0.59914468951527899</v>
      </c>
      <c r="P16" s="2">
        <f t="shared" si="1"/>
        <v>0.48038446141526142</v>
      </c>
      <c r="Q16" s="2">
        <f t="shared" si="1"/>
        <v>0.4385290096535146</v>
      </c>
      <c r="R16" s="2">
        <f t="shared" si="1"/>
        <v>1.198289379030556</v>
      </c>
      <c r="S16" s="2">
        <f t="shared" si="1"/>
        <v>0.50636968354183243</v>
      </c>
      <c r="T16" s="2">
        <f t="shared" si="1"/>
        <v>0.50636968354183476</v>
      </c>
    </row>
    <row r="17" spans="1:20" ht="23.25" x14ac:dyDescent="0.2">
      <c r="I17" s="3">
        <f>AVERAGE(I2:I16)</f>
        <v>4.4805173185922866</v>
      </c>
      <c r="J17" s="3">
        <f t="shared" ref="J17:T17" si="2">AVERAGE(J2:J16)</f>
        <v>4.5481125102835493</v>
      </c>
      <c r="K17" s="3">
        <f t="shared" si="2"/>
        <v>4.3414502865950961</v>
      </c>
      <c r="L17" s="3">
        <f t="shared" si="2"/>
        <v>4.3414502865950961</v>
      </c>
      <c r="M17" s="3">
        <f t="shared" si="2"/>
        <v>4.3037065183396326</v>
      </c>
      <c r="N17" s="3">
        <f t="shared" si="2"/>
        <v>4.3414502865950961</v>
      </c>
      <c r="O17" s="3">
        <f t="shared" si="2"/>
        <v>4.4912250305830703</v>
      </c>
      <c r="P17" s="3">
        <f t="shared" si="2"/>
        <v>4.4115128102481966</v>
      </c>
      <c r="Q17" s="3">
        <f t="shared" si="2"/>
        <v>4.4805173185922866</v>
      </c>
      <c r="R17" s="3">
        <f t="shared" si="2"/>
        <v>3.3824500611661397</v>
      </c>
      <c r="S17" s="3">
        <f t="shared" si="2"/>
        <v>4.1260656712104815</v>
      </c>
      <c r="T17" s="3">
        <f t="shared" si="2"/>
        <v>4.3414502865950961</v>
      </c>
    </row>
    <row r="18" spans="1:20" ht="23.25" x14ac:dyDescent="0.2">
      <c r="I18" s="4">
        <f>STDEV(I2:I14)</f>
        <v>0.4385290096535146</v>
      </c>
      <c r="J18" s="4">
        <f t="shared" ref="J18:T18" si="3">STDEV(J2:J14)</f>
        <v>0.3755338080994054</v>
      </c>
      <c r="K18" s="4">
        <f t="shared" si="3"/>
        <v>0.50636968354183476</v>
      </c>
      <c r="L18" s="4">
        <f t="shared" si="3"/>
        <v>0.50636968354183476</v>
      </c>
      <c r="M18" s="4">
        <f t="shared" si="3"/>
        <v>0.66855792342152087</v>
      </c>
      <c r="N18" s="4">
        <f t="shared" si="3"/>
        <v>0.50636968354183476</v>
      </c>
      <c r="O18" s="4">
        <f t="shared" si="3"/>
        <v>0.59914468951527899</v>
      </c>
      <c r="P18" s="4">
        <f t="shared" si="3"/>
        <v>0.48038446141526142</v>
      </c>
      <c r="Q18" s="4">
        <f t="shared" si="3"/>
        <v>0.4385290096535146</v>
      </c>
      <c r="R18" s="4">
        <f t="shared" si="3"/>
        <v>1.198289379030556</v>
      </c>
      <c r="S18" s="4">
        <f t="shared" si="3"/>
        <v>0.50636968354183243</v>
      </c>
      <c r="T18" s="4">
        <f t="shared" si="3"/>
        <v>0.50636968354183476</v>
      </c>
    </row>
    <row r="19" spans="1:20" ht="24" x14ac:dyDescent="0.55000000000000004">
      <c r="A19" s="99" t="s">
        <v>91</v>
      </c>
      <c r="D19" s="129" t="s">
        <v>90</v>
      </c>
      <c r="E19" s="5"/>
      <c r="F19" s="127"/>
      <c r="G19" s="129" t="s">
        <v>93</v>
      </c>
      <c r="H19" s="5"/>
    </row>
    <row r="20" spans="1:20" ht="24" x14ac:dyDescent="0.55000000000000004">
      <c r="A20" s="112" t="s">
        <v>25</v>
      </c>
      <c r="B20" s="113">
        <f>COUNTIF(C2:C14,"หญิง")</f>
        <v>11</v>
      </c>
      <c r="D20" s="157" t="s">
        <v>109</v>
      </c>
      <c r="E20" s="115">
        <f>COUNTIF(F2:F14,"คณะศึกษาศาสตร์")</f>
        <v>2</v>
      </c>
      <c r="F20" s="5"/>
      <c r="G20" s="160" t="s">
        <v>160</v>
      </c>
      <c r="H20" s="115">
        <v>1</v>
      </c>
    </row>
    <row r="21" spans="1:20" ht="24" x14ac:dyDescent="0.55000000000000004">
      <c r="A21" s="112" t="s">
        <v>20</v>
      </c>
      <c r="B21" s="113">
        <f>COUNTIF(C2:C14,"ชาย")</f>
        <v>2</v>
      </c>
      <c r="D21" s="157" t="s">
        <v>112</v>
      </c>
      <c r="E21" s="115">
        <f>COUNTIF(F2:F15,"คณะบริหารธุรกิจ เศรษฐกิจและการสื่อสาร")</f>
        <v>2</v>
      </c>
      <c r="F21" s="5"/>
      <c r="G21" s="159" t="s">
        <v>177</v>
      </c>
      <c r="H21" s="115">
        <v>2</v>
      </c>
    </row>
    <row r="22" spans="1:20" ht="24" x14ac:dyDescent="0.55000000000000004">
      <c r="B22" s="111">
        <f>SUBTOTAL(9,B20:B21)</f>
        <v>13</v>
      </c>
      <c r="D22" s="157" t="s">
        <v>124</v>
      </c>
      <c r="E22" s="115">
        <f>COUNTIF(F2:F22,"คณะวิทยาศาสตร์")</f>
        <v>1</v>
      </c>
      <c r="F22" s="5"/>
      <c r="G22" s="159" t="s">
        <v>274</v>
      </c>
      <c r="H22" s="115">
        <v>1</v>
      </c>
    </row>
    <row r="23" spans="1:20" ht="24" x14ac:dyDescent="0.55000000000000004">
      <c r="D23" s="157" t="s">
        <v>273</v>
      </c>
      <c r="E23" s="115">
        <f>COUNTIF(F2:F17,"คณะโลจิสติกส์และดิจิทัลซัพพลายเชน")</f>
        <v>1</v>
      </c>
      <c r="F23" s="5"/>
      <c r="G23" s="160"/>
      <c r="H23" s="115"/>
    </row>
    <row r="24" spans="1:20" ht="24" x14ac:dyDescent="0.55000000000000004">
      <c r="A24" s="99" t="s">
        <v>92</v>
      </c>
      <c r="B24" s="127"/>
      <c r="D24" s="157" t="s">
        <v>126</v>
      </c>
      <c r="E24" s="115">
        <f>COUNTIF(F2:F16,"คณะเภสัชศาสตร์")</f>
        <v>3</v>
      </c>
      <c r="F24" s="5"/>
      <c r="G24" s="160" t="s">
        <v>297</v>
      </c>
      <c r="H24" s="115">
        <v>3</v>
      </c>
    </row>
    <row r="25" spans="1:20" ht="24" x14ac:dyDescent="0.55000000000000004">
      <c r="A25" s="112" t="s">
        <v>27</v>
      </c>
      <c r="B25" s="113">
        <f>COUNTIF(E2:E15,"ปริญญาโท")</f>
        <v>9</v>
      </c>
      <c r="D25" s="157" t="s">
        <v>119</v>
      </c>
      <c r="E25" s="115">
        <f>COUNTIF(F2:F19,"คณะสหเวชศาสตร์")</f>
        <v>1</v>
      </c>
      <c r="F25" s="5"/>
      <c r="G25" s="180" t="s">
        <v>96</v>
      </c>
      <c r="H25" s="115">
        <v>1</v>
      </c>
    </row>
    <row r="26" spans="1:20" ht="24" x14ac:dyDescent="0.55000000000000004">
      <c r="A26" s="112" t="s">
        <v>22</v>
      </c>
      <c r="B26" s="113">
        <f>COUNTIF(E2:E14,"ปริญญาเอก")</f>
        <v>4</v>
      </c>
      <c r="D26" s="157" t="s">
        <v>111</v>
      </c>
      <c r="E26" s="115">
        <f>COUNTIF(F2:F19,"คณะมนุษยศาสตร์")</f>
        <v>1</v>
      </c>
      <c r="F26" s="5"/>
      <c r="G26" s="160" t="s">
        <v>100</v>
      </c>
      <c r="H26" s="115">
        <v>1</v>
      </c>
    </row>
    <row r="27" spans="1:20" ht="24" x14ac:dyDescent="0.55000000000000004">
      <c r="A27" s="5"/>
      <c r="B27" s="128">
        <f>SUBTOTAL(9,B24:B26)</f>
        <v>13</v>
      </c>
      <c r="D27" s="158" t="s">
        <v>113</v>
      </c>
      <c r="E27" s="115">
        <f>COUNTIF(F3:F20,"คณะวิศวกรรมศาสตร์")</f>
        <v>2</v>
      </c>
      <c r="F27" s="5"/>
      <c r="G27" s="160"/>
      <c r="H27" s="115"/>
    </row>
    <row r="28" spans="1:20" ht="24" x14ac:dyDescent="0.55000000000000004">
      <c r="E28" s="111">
        <f ca="1">SUM(E20:E29)</f>
        <v>13</v>
      </c>
      <c r="F28" s="5"/>
      <c r="G28" s="160"/>
      <c r="H28" s="115"/>
    </row>
    <row r="29" spans="1:20" ht="24" x14ac:dyDescent="0.55000000000000004">
      <c r="A29" s="112" t="s">
        <v>26</v>
      </c>
      <c r="B29" s="113">
        <f>COUNTIF(D2:D14,"20-30 ปี")</f>
        <v>10</v>
      </c>
      <c r="F29" s="5"/>
      <c r="G29" s="160" t="s">
        <v>166</v>
      </c>
      <c r="H29" s="115">
        <v>1</v>
      </c>
    </row>
    <row r="30" spans="1:20" ht="24" x14ac:dyDescent="0.55000000000000004">
      <c r="A30" s="112" t="s">
        <v>24</v>
      </c>
      <c r="B30" s="113">
        <f>COUNTIF(D2:D14,"31-40 ปี")</f>
        <v>1</v>
      </c>
      <c r="F30" s="5"/>
      <c r="G30" s="160" t="s">
        <v>179</v>
      </c>
      <c r="H30" s="115">
        <v>1</v>
      </c>
    </row>
    <row r="31" spans="1:20" ht="24" x14ac:dyDescent="0.55000000000000004">
      <c r="A31" s="112" t="s">
        <v>21</v>
      </c>
      <c r="B31" s="113">
        <f>COUNTIF(D2:D15,"41-50 ปี")</f>
        <v>2</v>
      </c>
      <c r="G31" s="160" t="s">
        <v>176</v>
      </c>
      <c r="H31" s="115">
        <v>1</v>
      </c>
    </row>
    <row r="32" spans="1:20" ht="24" customHeight="1" x14ac:dyDescent="0.55000000000000004">
      <c r="A32" s="112" t="s">
        <v>31</v>
      </c>
      <c r="B32" s="113">
        <f>COUNTIF(D2:D15,"51 ปีขึ้นไป")</f>
        <v>0</v>
      </c>
      <c r="G32" s="160" t="s">
        <v>316</v>
      </c>
      <c r="H32" s="115">
        <v>1</v>
      </c>
    </row>
    <row r="33" spans="2:8" ht="19.5" customHeight="1" x14ac:dyDescent="0.2">
      <c r="B33" s="111">
        <f>SUBTOTAL(9,B29:B32)</f>
        <v>13</v>
      </c>
      <c r="H33" s="111">
        <f>SUM(H20:H32)</f>
        <v>13</v>
      </c>
    </row>
    <row r="34" spans="2:8" ht="19.5" customHeight="1" x14ac:dyDescent="0.2"/>
    <row r="35" spans="2:8" ht="19.5" customHeight="1" x14ac:dyDescent="0.2"/>
    <row r="36" spans="2:8" ht="19.5" customHeight="1" x14ac:dyDescent="0.2"/>
    <row r="37" spans="2:8" ht="19.5" customHeight="1" x14ac:dyDescent="0.2">
      <c r="H37" s="111"/>
    </row>
    <row r="38" spans="2:8" ht="19.5" customHeight="1" x14ac:dyDescent="0.2"/>
    <row r="39" spans="2:8" ht="19.5" customHeight="1" x14ac:dyDescent="0.2"/>
    <row r="40" spans="2:8" ht="19.5" customHeight="1" x14ac:dyDescent="0.2"/>
    <row r="41" spans="2:8" ht="19.5" customHeight="1" x14ac:dyDescent="0.2"/>
    <row r="42" spans="2:8" ht="19.5" customHeight="1" x14ac:dyDescent="0.2"/>
    <row r="43" spans="2:8" ht="19.5" customHeight="1" x14ac:dyDescent="0.2"/>
    <row r="44" spans="2:8" ht="19.5" customHeight="1" x14ac:dyDescent="0.2"/>
    <row r="45" spans="2:8" ht="19.5" customHeight="1" x14ac:dyDescent="0.2"/>
    <row r="46" spans="2:8" ht="19.5" customHeight="1" x14ac:dyDescent="0.2"/>
    <row r="47" spans="2:8" ht="19.5" customHeight="1" x14ac:dyDescent="0.2"/>
    <row r="48" spans="2: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CC88-7394-426F-835D-2A2E7FB49329}">
  <sheetPr>
    <tabColor rgb="FF00B050"/>
  </sheetPr>
  <dimension ref="A1:U56"/>
  <sheetViews>
    <sheetView topLeftCell="L1" zoomScale="90" zoomScaleNormal="90" workbookViewId="0">
      <selection activeCell="U11" sqref="U11"/>
    </sheetView>
  </sheetViews>
  <sheetFormatPr defaultColWidth="12.7109375" defaultRowHeight="12.75" x14ac:dyDescent="0.2"/>
  <cols>
    <col min="1" max="3" width="18.85546875" customWidth="1"/>
    <col min="4" max="4" width="44.7109375" bestFit="1" customWidth="1"/>
    <col min="5" max="6" width="18.85546875" customWidth="1"/>
    <col min="7" max="7" width="30" bestFit="1" customWidth="1"/>
    <col min="8" max="8" width="20.42578125" bestFit="1" customWidth="1"/>
    <col min="9" max="27" width="18.85546875" customWidth="1"/>
  </cols>
  <sheetData>
    <row r="1" spans="1:21" x14ac:dyDescent="0.2">
      <c r="A1" s="186" t="s">
        <v>0</v>
      </c>
      <c r="B1" s="186" t="s">
        <v>94</v>
      </c>
      <c r="C1" s="186" t="s">
        <v>1</v>
      </c>
      <c r="D1" s="186" t="s">
        <v>2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  <c r="R1" s="186" t="s">
        <v>16</v>
      </c>
      <c r="S1" s="186" t="s">
        <v>17</v>
      </c>
      <c r="T1" s="186" t="s">
        <v>18</v>
      </c>
      <c r="U1" s="186" t="s">
        <v>19</v>
      </c>
    </row>
    <row r="2" spans="1:21" x14ac:dyDescent="0.2">
      <c r="A2" s="187">
        <v>45171.41580396991</v>
      </c>
      <c r="B2" s="188" t="s">
        <v>233</v>
      </c>
      <c r="C2" s="188" t="s">
        <v>20</v>
      </c>
      <c r="D2" s="188" t="s">
        <v>26</v>
      </c>
      <c r="E2" s="188" t="s">
        <v>27</v>
      </c>
      <c r="F2" s="188" t="s">
        <v>109</v>
      </c>
      <c r="G2" s="188" t="s">
        <v>160</v>
      </c>
      <c r="H2" s="188" t="s">
        <v>29</v>
      </c>
      <c r="I2" s="188">
        <v>4</v>
      </c>
      <c r="J2" s="188">
        <v>4</v>
      </c>
      <c r="K2" s="188">
        <v>4</v>
      </c>
      <c r="L2" s="188">
        <v>4</v>
      </c>
      <c r="M2" s="188">
        <v>4</v>
      </c>
      <c r="N2" s="188">
        <v>4</v>
      </c>
      <c r="O2" s="188">
        <v>4</v>
      </c>
      <c r="P2" s="188">
        <v>4</v>
      </c>
      <c r="Q2" s="188">
        <v>4</v>
      </c>
      <c r="R2" s="188">
        <v>3</v>
      </c>
      <c r="S2" s="188">
        <v>4</v>
      </c>
      <c r="T2" s="188">
        <v>4</v>
      </c>
      <c r="U2" s="188" t="s">
        <v>30</v>
      </c>
    </row>
    <row r="3" spans="1:21" x14ac:dyDescent="0.2">
      <c r="A3" s="187">
        <v>45171.429526192129</v>
      </c>
      <c r="B3" s="188" t="s">
        <v>163</v>
      </c>
      <c r="C3" s="188" t="s">
        <v>20</v>
      </c>
      <c r="D3" s="188" t="s">
        <v>24</v>
      </c>
      <c r="E3" s="188" t="s">
        <v>22</v>
      </c>
      <c r="F3" s="188" t="s">
        <v>109</v>
      </c>
      <c r="G3" s="188" t="s">
        <v>265</v>
      </c>
      <c r="H3" s="188" t="s">
        <v>29</v>
      </c>
      <c r="I3" s="188">
        <v>5</v>
      </c>
      <c r="J3" s="188">
        <v>5</v>
      </c>
      <c r="K3" s="188">
        <v>5</v>
      </c>
      <c r="L3" s="188">
        <v>5</v>
      </c>
      <c r="M3" s="188">
        <v>5</v>
      </c>
      <c r="N3" s="188">
        <v>5</v>
      </c>
      <c r="O3" s="188">
        <v>5</v>
      </c>
      <c r="P3" s="188">
        <v>5</v>
      </c>
      <c r="Q3" s="188">
        <v>5</v>
      </c>
      <c r="R3" s="188">
        <v>5</v>
      </c>
      <c r="S3" s="188">
        <v>5</v>
      </c>
      <c r="T3" s="188">
        <v>5</v>
      </c>
    </row>
    <row r="4" spans="1:21" x14ac:dyDescent="0.2">
      <c r="A4" s="187">
        <v>45171.439687824073</v>
      </c>
      <c r="B4" s="188" t="s">
        <v>183</v>
      </c>
      <c r="C4" s="188" t="s">
        <v>25</v>
      </c>
      <c r="D4" s="188" t="s">
        <v>26</v>
      </c>
      <c r="E4" s="188" t="s">
        <v>27</v>
      </c>
      <c r="F4" s="188" t="s">
        <v>111</v>
      </c>
      <c r="G4" s="188" t="s">
        <v>100</v>
      </c>
      <c r="H4" s="188" t="s">
        <v>29</v>
      </c>
      <c r="I4" s="188">
        <v>5</v>
      </c>
      <c r="J4" s="188">
        <v>5</v>
      </c>
      <c r="K4" s="188">
        <v>5</v>
      </c>
      <c r="L4" s="188">
        <v>4</v>
      </c>
      <c r="M4" s="188">
        <v>5</v>
      </c>
      <c r="N4" s="188">
        <v>5</v>
      </c>
      <c r="O4" s="188">
        <v>5</v>
      </c>
      <c r="P4" s="188">
        <v>5</v>
      </c>
      <c r="Q4" s="188">
        <v>5</v>
      </c>
      <c r="R4" s="188">
        <v>3</v>
      </c>
      <c r="S4" s="188">
        <v>4</v>
      </c>
      <c r="T4" s="188">
        <v>4</v>
      </c>
    </row>
    <row r="5" spans="1:21" x14ac:dyDescent="0.2">
      <c r="A5" s="187">
        <v>45171.447140127319</v>
      </c>
      <c r="B5" s="188" t="s">
        <v>161</v>
      </c>
      <c r="C5" s="188" t="s">
        <v>25</v>
      </c>
      <c r="D5" s="188" t="s">
        <v>26</v>
      </c>
      <c r="E5" s="188" t="s">
        <v>27</v>
      </c>
      <c r="F5" s="188" t="s">
        <v>112</v>
      </c>
      <c r="G5" s="151" t="s">
        <v>103</v>
      </c>
      <c r="H5" s="188" t="s">
        <v>29</v>
      </c>
      <c r="I5" s="188">
        <v>4</v>
      </c>
      <c r="J5" s="188">
        <v>4</v>
      </c>
      <c r="K5" s="188">
        <v>4</v>
      </c>
      <c r="L5" s="188">
        <v>4</v>
      </c>
      <c r="M5" s="188">
        <v>4</v>
      </c>
      <c r="N5" s="188">
        <v>4</v>
      </c>
      <c r="O5" s="188">
        <v>4</v>
      </c>
      <c r="P5" s="188">
        <v>4</v>
      </c>
      <c r="Q5" s="188">
        <v>4</v>
      </c>
      <c r="R5" s="188">
        <v>4</v>
      </c>
      <c r="S5" s="188">
        <v>4</v>
      </c>
      <c r="T5" s="188">
        <v>4</v>
      </c>
    </row>
    <row r="6" spans="1:21" x14ac:dyDescent="0.2">
      <c r="A6" s="187">
        <v>45171.44902424769</v>
      </c>
      <c r="B6" s="188" t="s">
        <v>314</v>
      </c>
      <c r="C6" s="188" t="s">
        <v>25</v>
      </c>
      <c r="D6" s="188" t="s">
        <v>26</v>
      </c>
      <c r="E6" s="188" t="s">
        <v>27</v>
      </c>
      <c r="F6" s="188" t="s">
        <v>125</v>
      </c>
      <c r="G6" s="188" t="s">
        <v>186</v>
      </c>
      <c r="H6" s="188" t="s">
        <v>29</v>
      </c>
      <c r="I6" s="188">
        <v>5</v>
      </c>
      <c r="J6" s="188">
        <v>4</v>
      </c>
      <c r="K6" s="188">
        <v>5</v>
      </c>
      <c r="L6" s="188">
        <v>5</v>
      </c>
      <c r="M6" s="188">
        <v>4</v>
      </c>
      <c r="N6" s="188">
        <v>3</v>
      </c>
      <c r="O6" s="188">
        <v>3</v>
      </c>
      <c r="P6" s="188">
        <v>4</v>
      </c>
      <c r="Q6" s="188">
        <v>4</v>
      </c>
      <c r="R6" s="188">
        <v>4</v>
      </c>
      <c r="S6" s="188">
        <v>4</v>
      </c>
      <c r="T6" s="188">
        <v>4</v>
      </c>
      <c r="U6" s="188" t="s">
        <v>30</v>
      </c>
    </row>
    <row r="7" spans="1:21" x14ac:dyDescent="0.2">
      <c r="A7" s="187">
        <v>45171.450275902782</v>
      </c>
      <c r="B7" s="188" t="s">
        <v>167</v>
      </c>
      <c r="C7" s="188" t="s">
        <v>25</v>
      </c>
      <c r="D7" s="188" t="s">
        <v>24</v>
      </c>
      <c r="E7" s="188" t="s">
        <v>27</v>
      </c>
      <c r="F7" s="188" t="s">
        <v>112</v>
      </c>
      <c r="G7" s="151" t="s">
        <v>103</v>
      </c>
      <c r="H7" s="188" t="s">
        <v>29</v>
      </c>
      <c r="I7" s="188">
        <v>5</v>
      </c>
      <c r="J7" s="188">
        <v>5</v>
      </c>
      <c r="K7" s="188">
        <v>5</v>
      </c>
      <c r="L7" s="188">
        <v>5</v>
      </c>
      <c r="M7" s="188">
        <v>5</v>
      </c>
      <c r="N7" s="188">
        <v>5</v>
      </c>
      <c r="O7" s="188">
        <v>4</v>
      </c>
      <c r="P7" s="188">
        <v>5</v>
      </c>
      <c r="Q7" s="188">
        <v>5</v>
      </c>
      <c r="R7" s="188">
        <v>3</v>
      </c>
      <c r="S7" s="188">
        <v>4</v>
      </c>
      <c r="T7" s="188">
        <v>5</v>
      </c>
    </row>
    <row r="8" spans="1:21" x14ac:dyDescent="0.2">
      <c r="A8" s="187">
        <v>45171.452687557874</v>
      </c>
      <c r="B8" s="188" t="s">
        <v>319</v>
      </c>
      <c r="C8" s="188" t="s">
        <v>25</v>
      </c>
      <c r="D8" s="188" t="s">
        <v>24</v>
      </c>
      <c r="E8" s="188" t="s">
        <v>27</v>
      </c>
      <c r="F8" s="188" t="s">
        <v>109</v>
      </c>
      <c r="G8" s="188" t="s">
        <v>102</v>
      </c>
      <c r="H8" s="188" t="s">
        <v>29</v>
      </c>
      <c r="I8" s="188">
        <v>5</v>
      </c>
      <c r="J8" s="188">
        <v>5</v>
      </c>
      <c r="K8" s="188">
        <v>5</v>
      </c>
      <c r="L8" s="188">
        <v>5</v>
      </c>
      <c r="M8" s="188">
        <v>5</v>
      </c>
      <c r="N8" s="188">
        <v>5</v>
      </c>
      <c r="O8" s="188">
        <v>5</v>
      </c>
      <c r="P8" s="188">
        <v>5</v>
      </c>
      <c r="Q8" s="188">
        <v>5</v>
      </c>
      <c r="R8" s="188">
        <v>3</v>
      </c>
      <c r="S8" s="188">
        <v>4</v>
      </c>
      <c r="T8" s="188">
        <v>5</v>
      </c>
    </row>
    <row r="9" spans="1:21" x14ac:dyDescent="0.2">
      <c r="A9" s="187">
        <v>45171.455970671297</v>
      </c>
      <c r="B9" s="188" t="s">
        <v>325</v>
      </c>
      <c r="C9" s="188" t="s">
        <v>25</v>
      </c>
      <c r="D9" s="188" t="s">
        <v>26</v>
      </c>
      <c r="E9" s="188" t="s">
        <v>27</v>
      </c>
      <c r="F9" s="188" t="s">
        <v>109</v>
      </c>
      <c r="G9" s="188" t="s">
        <v>100</v>
      </c>
      <c r="H9" s="188" t="s">
        <v>29</v>
      </c>
      <c r="I9" s="188">
        <v>5</v>
      </c>
      <c r="J9" s="188">
        <v>5</v>
      </c>
      <c r="K9" s="188">
        <v>5</v>
      </c>
      <c r="L9" s="188">
        <v>5</v>
      </c>
      <c r="M9" s="188">
        <v>5</v>
      </c>
      <c r="N9" s="188">
        <v>5</v>
      </c>
      <c r="O9" s="188">
        <v>5</v>
      </c>
      <c r="P9" s="188">
        <v>5</v>
      </c>
      <c r="Q9" s="188">
        <v>5</v>
      </c>
      <c r="R9" s="188">
        <v>2</v>
      </c>
      <c r="S9" s="188">
        <v>4</v>
      </c>
      <c r="T9" s="188">
        <v>5</v>
      </c>
      <c r="U9" s="188" t="s">
        <v>30</v>
      </c>
    </row>
    <row r="10" spans="1:21" x14ac:dyDescent="0.2">
      <c r="A10" s="187">
        <v>45171.457189374996</v>
      </c>
      <c r="B10" s="188" t="s">
        <v>165</v>
      </c>
      <c r="C10" s="188" t="s">
        <v>25</v>
      </c>
      <c r="D10" s="188" t="s">
        <v>26</v>
      </c>
      <c r="E10" s="188" t="s">
        <v>27</v>
      </c>
      <c r="F10" s="188" t="s">
        <v>109</v>
      </c>
      <c r="G10" s="188" t="s">
        <v>160</v>
      </c>
      <c r="H10" s="188" t="s">
        <v>29</v>
      </c>
      <c r="I10" s="188">
        <v>4</v>
      </c>
      <c r="J10" s="188">
        <v>4</v>
      </c>
      <c r="K10" s="188">
        <v>4</v>
      </c>
      <c r="L10" s="188">
        <v>4</v>
      </c>
      <c r="M10" s="188">
        <v>4</v>
      </c>
      <c r="N10" s="188">
        <v>4</v>
      </c>
      <c r="O10" s="188">
        <v>4</v>
      </c>
      <c r="P10" s="188">
        <v>4</v>
      </c>
      <c r="Q10" s="188">
        <v>4</v>
      </c>
      <c r="R10" s="188">
        <v>4</v>
      </c>
      <c r="S10" s="188">
        <v>4</v>
      </c>
      <c r="T10" s="188">
        <v>4</v>
      </c>
      <c r="U10" s="188" t="s">
        <v>30</v>
      </c>
    </row>
    <row r="11" spans="1:21" x14ac:dyDescent="0.2">
      <c r="A11" s="187">
        <v>45171.458311134258</v>
      </c>
      <c r="B11" s="188" t="s">
        <v>159</v>
      </c>
      <c r="C11" s="188" t="s">
        <v>25</v>
      </c>
      <c r="D11" s="188" t="s">
        <v>26</v>
      </c>
      <c r="E11" s="188" t="s">
        <v>27</v>
      </c>
      <c r="F11" s="188" t="s">
        <v>109</v>
      </c>
      <c r="G11" s="188" t="s">
        <v>330</v>
      </c>
      <c r="H11" s="188" t="s">
        <v>29</v>
      </c>
      <c r="I11" s="188">
        <v>5</v>
      </c>
      <c r="J11" s="188">
        <v>5</v>
      </c>
      <c r="K11" s="188">
        <v>5</v>
      </c>
      <c r="L11" s="188">
        <v>5</v>
      </c>
      <c r="M11" s="188">
        <v>5</v>
      </c>
      <c r="N11" s="188">
        <v>5</v>
      </c>
      <c r="O11" s="188">
        <v>5</v>
      </c>
      <c r="P11" s="188">
        <v>5</v>
      </c>
      <c r="Q11" s="188">
        <v>5</v>
      </c>
      <c r="R11" s="188">
        <v>1</v>
      </c>
      <c r="S11" s="188">
        <v>5</v>
      </c>
      <c r="T11" s="188">
        <v>5</v>
      </c>
      <c r="U11" s="188" t="s">
        <v>331</v>
      </c>
    </row>
    <row r="12" spans="1:21" x14ac:dyDescent="0.2">
      <c r="A12" s="187">
        <v>45171.462279618056</v>
      </c>
      <c r="B12" s="188" t="s">
        <v>339</v>
      </c>
      <c r="C12" s="188" t="s">
        <v>25</v>
      </c>
      <c r="D12" s="188" t="s">
        <v>24</v>
      </c>
      <c r="E12" s="188" t="s">
        <v>22</v>
      </c>
      <c r="F12" s="188" t="s">
        <v>119</v>
      </c>
      <c r="G12" s="188" t="s">
        <v>340</v>
      </c>
      <c r="H12" s="188" t="s">
        <v>29</v>
      </c>
      <c r="I12" s="188">
        <v>5</v>
      </c>
      <c r="J12" s="188">
        <v>5</v>
      </c>
      <c r="K12" s="188">
        <v>5</v>
      </c>
      <c r="L12" s="188">
        <v>5</v>
      </c>
      <c r="M12" s="188">
        <v>4</v>
      </c>
      <c r="N12" s="188">
        <v>4</v>
      </c>
      <c r="O12" s="188">
        <v>5</v>
      </c>
      <c r="P12" s="188">
        <v>4</v>
      </c>
      <c r="Q12" s="188">
        <v>5</v>
      </c>
      <c r="R12" s="188">
        <v>3</v>
      </c>
      <c r="S12" s="188">
        <v>4</v>
      </c>
      <c r="T12" s="188">
        <v>5</v>
      </c>
      <c r="U12" s="188" t="s">
        <v>30</v>
      </c>
    </row>
    <row r="13" spans="1:21" x14ac:dyDescent="0.2">
      <c r="A13" s="187">
        <v>45171.471833773146</v>
      </c>
      <c r="B13" s="188" t="s">
        <v>342</v>
      </c>
      <c r="C13" s="188" t="s">
        <v>25</v>
      </c>
      <c r="D13" s="188" t="s">
        <v>26</v>
      </c>
      <c r="E13" s="188" t="s">
        <v>27</v>
      </c>
      <c r="F13" s="188" t="s">
        <v>112</v>
      </c>
      <c r="G13" s="188" t="s">
        <v>343</v>
      </c>
      <c r="H13" s="188" t="s">
        <v>29</v>
      </c>
      <c r="I13" s="188">
        <v>5</v>
      </c>
      <c r="J13" s="188">
        <v>5</v>
      </c>
      <c r="K13" s="188">
        <v>5</v>
      </c>
      <c r="L13" s="188">
        <v>5</v>
      </c>
      <c r="M13" s="188">
        <v>5</v>
      </c>
      <c r="N13" s="188">
        <v>5</v>
      </c>
      <c r="O13" s="188">
        <v>5</v>
      </c>
      <c r="P13" s="188">
        <v>5</v>
      </c>
      <c r="Q13" s="188">
        <v>5</v>
      </c>
      <c r="R13" s="188">
        <v>5</v>
      </c>
      <c r="S13" s="188">
        <v>5</v>
      </c>
      <c r="T13" s="188">
        <v>5</v>
      </c>
    </row>
    <row r="14" spans="1:21" x14ac:dyDescent="0.2">
      <c r="A14" s="187">
        <v>45171.472989050926</v>
      </c>
      <c r="B14" s="188" t="s">
        <v>344</v>
      </c>
      <c r="C14" s="188" t="s">
        <v>20</v>
      </c>
      <c r="D14" s="188" t="s">
        <v>24</v>
      </c>
      <c r="E14" s="188" t="s">
        <v>27</v>
      </c>
      <c r="F14" s="188" t="s">
        <v>116</v>
      </c>
      <c r="G14" s="188" t="s">
        <v>345</v>
      </c>
      <c r="H14" s="188" t="s">
        <v>29</v>
      </c>
      <c r="I14" s="188">
        <v>5</v>
      </c>
      <c r="J14" s="188">
        <v>5</v>
      </c>
      <c r="K14" s="188">
        <v>5</v>
      </c>
      <c r="M14" s="188">
        <v>5</v>
      </c>
      <c r="N14" s="188">
        <v>5</v>
      </c>
      <c r="O14" s="188">
        <v>5</v>
      </c>
      <c r="P14" s="188">
        <v>5</v>
      </c>
      <c r="R14" s="188">
        <v>5</v>
      </c>
      <c r="S14" s="188">
        <v>5</v>
      </c>
      <c r="T14" s="188">
        <v>5</v>
      </c>
    </row>
    <row r="15" spans="1:21" x14ac:dyDescent="0.2">
      <c r="A15" s="187">
        <v>45171.482962847222</v>
      </c>
      <c r="B15" s="188" t="s">
        <v>187</v>
      </c>
      <c r="C15" s="188" t="s">
        <v>20</v>
      </c>
      <c r="D15" s="188" t="s">
        <v>21</v>
      </c>
      <c r="E15" s="188" t="s">
        <v>27</v>
      </c>
      <c r="F15" s="188" t="s">
        <v>111</v>
      </c>
      <c r="G15" s="188" t="s">
        <v>100</v>
      </c>
      <c r="H15" s="188" t="s">
        <v>29</v>
      </c>
      <c r="I15" s="188">
        <v>4</v>
      </c>
      <c r="J15" s="188">
        <v>4</v>
      </c>
      <c r="K15" s="188">
        <v>4</v>
      </c>
      <c r="L15" s="188">
        <v>4</v>
      </c>
      <c r="M15" s="188">
        <v>4</v>
      </c>
      <c r="N15" s="188">
        <v>4</v>
      </c>
      <c r="O15" s="188">
        <v>4</v>
      </c>
      <c r="P15" s="188">
        <v>3</v>
      </c>
      <c r="Q15" s="188">
        <v>5</v>
      </c>
      <c r="R15" s="188">
        <v>3</v>
      </c>
      <c r="S15" s="188">
        <v>4</v>
      </c>
      <c r="T15" s="188">
        <v>4</v>
      </c>
    </row>
    <row r="16" spans="1:21" x14ac:dyDescent="0.2">
      <c r="A16" s="187">
        <v>45171.483406550928</v>
      </c>
      <c r="B16" s="188" t="s">
        <v>173</v>
      </c>
      <c r="C16" s="188" t="s">
        <v>20</v>
      </c>
      <c r="D16" s="188" t="s">
        <v>26</v>
      </c>
      <c r="E16" s="188" t="s">
        <v>27</v>
      </c>
      <c r="F16" s="188" t="s">
        <v>113</v>
      </c>
      <c r="G16" s="188" t="s">
        <v>114</v>
      </c>
      <c r="H16" s="188" t="s">
        <v>29</v>
      </c>
      <c r="I16" s="188">
        <v>4</v>
      </c>
      <c r="J16" s="188">
        <v>4</v>
      </c>
      <c r="K16" s="188">
        <v>4</v>
      </c>
      <c r="L16" s="188">
        <v>4</v>
      </c>
      <c r="M16" s="188">
        <v>3</v>
      </c>
      <c r="N16" s="188">
        <v>3</v>
      </c>
      <c r="O16" s="188">
        <v>3</v>
      </c>
      <c r="P16" s="188">
        <v>3</v>
      </c>
      <c r="Q16" s="188">
        <v>3</v>
      </c>
      <c r="R16" s="188">
        <v>2</v>
      </c>
      <c r="S16" s="188">
        <v>3</v>
      </c>
      <c r="T16" s="188">
        <v>3</v>
      </c>
    </row>
    <row r="17" spans="1:20" x14ac:dyDescent="0.2">
      <c r="A17" s="187">
        <v>45173.421092673612</v>
      </c>
      <c r="B17" s="188" t="s">
        <v>359</v>
      </c>
      <c r="C17" s="188" t="s">
        <v>20</v>
      </c>
      <c r="D17" s="188" t="s">
        <v>26</v>
      </c>
      <c r="E17" s="188" t="s">
        <v>27</v>
      </c>
      <c r="F17" s="188" t="s">
        <v>124</v>
      </c>
      <c r="G17" s="188" t="s">
        <v>145</v>
      </c>
      <c r="H17" s="188" t="s">
        <v>29</v>
      </c>
      <c r="I17" s="188">
        <v>5</v>
      </c>
      <c r="J17" s="188">
        <v>5</v>
      </c>
      <c r="K17" s="188">
        <v>5</v>
      </c>
      <c r="L17" s="188">
        <v>5</v>
      </c>
      <c r="M17" s="188">
        <v>5</v>
      </c>
      <c r="N17" s="188">
        <v>5</v>
      </c>
      <c r="O17" s="188">
        <v>5</v>
      </c>
      <c r="P17" s="188">
        <v>5</v>
      </c>
      <c r="Q17" s="188">
        <v>5</v>
      </c>
      <c r="R17" s="188">
        <v>5</v>
      </c>
      <c r="S17" s="188">
        <v>5</v>
      </c>
      <c r="T17" s="188">
        <v>5</v>
      </c>
    </row>
    <row r="18" spans="1:20" ht="23.25" x14ac:dyDescent="0.2">
      <c r="I18" s="1">
        <f>AVERAGE(I2:I17)</f>
        <v>4.6875</v>
      </c>
      <c r="J18" s="1">
        <f t="shared" ref="J18:T18" si="0">AVERAGE(J2:J17)</f>
        <v>4.625</v>
      </c>
      <c r="K18" s="1">
        <f t="shared" si="0"/>
        <v>4.6875</v>
      </c>
      <c r="L18" s="1">
        <f t="shared" si="0"/>
        <v>4.5999999999999996</v>
      </c>
      <c r="M18" s="1">
        <f t="shared" si="0"/>
        <v>4.5</v>
      </c>
      <c r="N18" s="1">
        <f t="shared" si="0"/>
        <v>4.4375</v>
      </c>
      <c r="O18" s="1">
        <f t="shared" si="0"/>
        <v>4.4375</v>
      </c>
      <c r="P18" s="1">
        <f t="shared" si="0"/>
        <v>4.4375</v>
      </c>
      <c r="Q18" s="1">
        <f t="shared" si="0"/>
        <v>4.5999999999999996</v>
      </c>
      <c r="R18" s="1">
        <f t="shared" si="0"/>
        <v>3.4375</v>
      </c>
      <c r="S18" s="1">
        <f t="shared" si="0"/>
        <v>4.25</v>
      </c>
      <c r="T18" s="1">
        <f t="shared" si="0"/>
        <v>4.5</v>
      </c>
    </row>
    <row r="19" spans="1:20" ht="23.25" x14ac:dyDescent="0.2">
      <c r="I19" s="2">
        <f>STDEV(I2:I17)</f>
        <v>0.47871355387816905</v>
      </c>
      <c r="J19" s="2">
        <f t="shared" ref="J19:T19" si="1">STDEV(J2:J17)</f>
        <v>0.5</v>
      </c>
      <c r="K19" s="2">
        <f t="shared" si="1"/>
        <v>0.47871355387816905</v>
      </c>
      <c r="L19" s="2">
        <f t="shared" si="1"/>
        <v>0.50709255283711152</v>
      </c>
      <c r="M19" s="2">
        <f t="shared" si="1"/>
        <v>0.63245553203367588</v>
      </c>
      <c r="N19" s="2">
        <f t="shared" si="1"/>
        <v>0.72743842809317316</v>
      </c>
      <c r="O19" s="2">
        <f t="shared" si="1"/>
        <v>0.72743842809317316</v>
      </c>
      <c r="P19" s="2">
        <f t="shared" si="1"/>
        <v>0.72743842809317316</v>
      </c>
      <c r="Q19" s="2">
        <f t="shared" si="1"/>
        <v>0.6324555320336771</v>
      </c>
      <c r="R19" s="2">
        <f t="shared" si="1"/>
        <v>1.2093386622447824</v>
      </c>
      <c r="S19" s="2">
        <f t="shared" si="1"/>
        <v>0.57735026918962573</v>
      </c>
      <c r="T19" s="2">
        <f t="shared" si="1"/>
        <v>0.63245553203367588</v>
      </c>
    </row>
    <row r="20" spans="1:20" ht="23.25" x14ac:dyDescent="0.2">
      <c r="I20" s="3">
        <f>AVERAGE(I2:I19)</f>
        <v>4.4536785307710094</v>
      </c>
      <c r="J20" s="3">
        <f t="shared" ref="J20:T20" si="2">AVERAGE(J2:J19)</f>
        <v>4.395833333333333</v>
      </c>
      <c r="K20" s="3">
        <f t="shared" si="2"/>
        <v>4.4536785307710094</v>
      </c>
      <c r="L20" s="3">
        <f t="shared" si="2"/>
        <v>4.3592407384021827</v>
      </c>
      <c r="M20" s="3">
        <f t="shared" si="2"/>
        <v>4.2851364184463154</v>
      </c>
      <c r="N20" s="3">
        <f t="shared" si="2"/>
        <v>4.2313854682273986</v>
      </c>
      <c r="O20" s="3">
        <f t="shared" si="2"/>
        <v>4.2313854682273986</v>
      </c>
      <c r="P20" s="3">
        <f t="shared" si="2"/>
        <v>4.2313854682273986</v>
      </c>
      <c r="Q20" s="3">
        <f t="shared" si="2"/>
        <v>4.3666150312960985</v>
      </c>
      <c r="R20" s="3">
        <f t="shared" si="2"/>
        <v>3.3137132590135989</v>
      </c>
      <c r="S20" s="3">
        <f t="shared" si="2"/>
        <v>4.0459639038438677</v>
      </c>
      <c r="T20" s="3">
        <f t="shared" si="2"/>
        <v>4.2851364184463154</v>
      </c>
    </row>
    <row r="21" spans="1:20" ht="23.25" x14ac:dyDescent="0.2">
      <c r="I21" s="4">
        <f>STDEV(I2:I17)</f>
        <v>0.47871355387816905</v>
      </c>
      <c r="J21" s="4">
        <f t="shared" ref="J21:T21" si="3">STDEV(J2:J17)</f>
        <v>0.5</v>
      </c>
      <c r="K21" s="4">
        <f t="shared" si="3"/>
        <v>0.47871355387816905</v>
      </c>
      <c r="L21" s="4">
        <f t="shared" si="3"/>
        <v>0.50709255283711152</v>
      </c>
      <c r="M21" s="4">
        <f t="shared" si="3"/>
        <v>0.63245553203367588</v>
      </c>
      <c r="N21" s="4">
        <f t="shared" si="3"/>
        <v>0.72743842809317316</v>
      </c>
      <c r="O21" s="4">
        <f t="shared" si="3"/>
        <v>0.72743842809317316</v>
      </c>
      <c r="P21" s="4">
        <f t="shared" si="3"/>
        <v>0.72743842809317316</v>
      </c>
      <c r="Q21" s="4">
        <f t="shared" si="3"/>
        <v>0.6324555320336771</v>
      </c>
      <c r="R21" s="4">
        <f t="shared" si="3"/>
        <v>1.2093386622447824</v>
      </c>
      <c r="S21" s="4">
        <f t="shared" si="3"/>
        <v>0.57735026918962573</v>
      </c>
      <c r="T21" s="4">
        <f t="shared" si="3"/>
        <v>0.63245553203367588</v>
      </c>
    </row>
    <row r="22" spans="1:20" ht="24" x14ac:dyDescent="0.55000000000000004">
      <c r="A22" s="99" t="s">
        <v>91</v>
      </c>
      <c r="D22" s="129" t="s">
        <v>90</v>
      </c>
      <c r="E22" s="5"/>
      <c r="F22" s="127"/>
      <c r="H22" s="5"/>
    </row>
    <row r="23" spans="1:20" ht="24" x14ac:dyDescent="0.55000000000000004">
      <c r="A23" s="112" t="s">
        <v>25</v>
      </c>
      <c r="B23" s="113">
        <f>COUNTIF(C2:C17,"หญิง")</f>
        <v>10</v>
      </c>
      <c r="D23" s="157" t="s">
        <v>109</v>
      </c>
      <c r="E23" s="115">
        <f>COUNTIF(F2:F17,"คณะศึกษาศาสตร์")</f>
        <v>6</v>
      </c>
      <c r="F23" s="5"/>
      <c r="G23" s="129" t="s">
        <v>93</v>
      </c>
    </row>
    <row r="24" spans="1:20" ht="24" x14ac:dyDescent="0.55000000000000004">
      <c r="A24" s="112" t="s">
        <v>20</v>
      </c>
      <c r="B24" s="113">
        <f>COUNTIF(C2:C17,"ชาย")</f>
        <v>6</v>
      </c>
      <c r="D24" s="180" t="s">
        <v>124</v>
      </c>
      <c r="E24" s="115">
        <f>COUNTIF(F3:F30,"คณะวิทยาศาสตร์")</f>
        <v>1</v>
      </c>
      <c r="F24" s="5"/>
      <c r="G24" s="160" t="s">
        <v>98</v>
      </c>
      <c r="H24" s="115">
        <v>1</v>
      </c>
    </row>
    <row r="25" spans="1:20" ht="24" x14ac:dyDescent="0.55000000000000004">
      <c r="B25" s="111">
        <f>SUBTOTAL(9,B23:B24)</f>
        <v>16</v>
      </c>
      <c r="D25" s="157" t="s">
        <v>112</v>
      </c>
      <c r="E25" s="115">
        <f>COUNTIF(F2:F19,"คณะบริหารธุรกิจ เศรษฐกิจและการสื่อสาร")</f>
        <v>3</v>
      </c>
      <c r="F25" s="5"/>
      <c r="G25" s="160" t="s">
        <v>169</v>
      </c>
      <c r="H25" s="115">
        <v>1</v>
      </c>
    </row>
    <row r="26" spans="1:20" ht="24" x14ac:dyDescent="0.55000000000000004">
      <c r="D26" s="180" t="s">
        <v>119</v>
      </c>
      <c r="E26" s="115">
        <f>COUNTIF(F2:F26,"คณะสหเวชศาสตร์")</f>
        <v>1</v>
      </c>
      <c r="F26" s="5"/>
      <c r="G26" s="160" t="s">
        <v>103</v>
      </c>
      <c r="H26" s="115">
        <v>2</v>
      </c>
    </row>
    <row r="27" spans="1:20" ht="24" x14ac:dyDescent="0.55000000000000004">
      <c r="A27" s="99" t="s">
        <v>92</v>
      </c>
      <c r="B27" s="127"/>
      <c r="D27" s="180" t="s">
        <v>116</v>
      </c>
      <c r="E27" s="115">
        <f>COUNTIF(F2:F21,"คณะสาธารณสุขศาสตร์")</f>
        <v>1</v>
      </c>
      <c r="F27" s="5"/>
      <c r="G27" s="160" t="s">
        <v>120</v>
      </c>
      <c r="H27" s="115">
        <v>1</v>
      </c>
    </row>
    <row r="28" spans="1:20" ht="24" x14ac:dyDescent="0.55000000000000004">
      <c r="A28" s="112" t="s">
        <v>27</v>
      </c>
      <c r="B28" s="113">
        <f>COUNTIF(E2:E17,"ปริญญาโท")</f>
        <v>14</v>
      </c>
      <c r="D28" s="180" t="s">
        <v>113</v>
      </c>
      <c r="E28" s="115">
        <f>COUNTIF(F2:F22,"คณะวิศวกรรมศาสตร์")</f>
        <v>1</v>
      </c>
      <c r="F28" s="5"/>
      <c r="G28" s="160" t="s">
        <v>97</v>
      </c>
      <c r="H28" s="115">
        <v>1</v>
      </c>
    </row>
    <row r="29" spans="1:20" ht="24" x14ac:dyDescent="0.55000000000000004">
      <c r="A29" s="112" t="s">
        <v>22</v>
      </c>
      <c r="B29" s="113">
        <f>COUNTIF(E2:E17,"ปริญญาเอก")</f>
        <v>2</v>
      </c>
      <c r="D29" s="180" t="s">
        <v>125</v>
      </c>
      <c r="E29" s="115">
        <f>COUNTIF(F2:F28,"คณะเกษตรศาสตร์ ทรัพยากรธรรมชาติและสิ่งแวดล้อม")</f>
        <v>1</v>
      </c>
      <c r="F29" s="5"/>
      <c r="G29" s="160" t="s">
        <v>117</v>
      </c>
      <c r="H29" s="115">
        <v>1</v>
      </c>
    </row>
    <row r="30" spans="1:20" ht="24" x14ac:dyDescent="0.55000000000000004">
      <c r="A30" s="5"/>
      <c r="B30" s="128">
        <f>SUBTOTAL(9,B27:B29)</f>
        <v>16</v>
      </c>
      <c r="D30" s="180" t="s">
        <v>111</v>
      </c>
      <c r="E30" s="115">
        <f>COUNTIF(F2:F29,"คณะมนุษยศาสตร์")</f>
        <v>2</v>
      </c>
      <c r="F30" s="5"/>
      <c r="G30" s="160" t="s">
        <v>102</v>
      </c>
      <c r="H30" s="115">
        <v>1</v>
      </c>
    </row>
    <row r="31" spans="1:20" ht="24" x14ac:dyDescent="0.55000000000000004">
      <c r="E31" s="111">
        <f>SUM(E23:E30)</f>
        <v>16</v>
      </c>
      <c r="F31" s="5"/>
      <c r="G31" s="180" t="s">
        <v>186</v>
      </c>
      <c r="H31" s="115">
        <v>1</v>
      </c>
    </row>
    <row r="32" spans="1:20" ht="24" x14ac:dyDescent="0.55000000000000004">
      <c r="A32" s="112" t="s">
        <v>26</v>
      </c>
      <c r="B32" s="113">
        <f>COUNTIF(D2:D18,"20-30 ปี")</f>
        <v>10</v>
      </c>
      <c r="F32" s="5"/>
      <c r="G32" s="180" t="s">
        <v>100</v>
      </c>
      <c r="H32" s="115">
        <v>1</v>
      </c>
    </row>
    <row r="33" spans="1:8" ht="24" x14ac:dyDescent="0.55000000000000004">
      <c r="A33" s="112" t="s">
        <v>24</v>
      </c>
      <c r="B33" s="113">
        <f>COUNTIF(D2:D18,"31-40 ปี")</f>
        <v>5</v>
      </c>
      <c r="F33" s="5"/>
      <c r="G33" s="180" t="s">
        <v>189</v>
      </c>
      <c r="H33" s="115">
        <v>1</v>
      </c>
    </row>
    <row r="34" spans="1:8" ht="24" x14ac:dyDescent="0.55000000000000004">
      <c r="A34" s="112" t="s">
        <v>21</v>
      </c>
      <c r="B34" s="113">
        <f>COUNTIF(D2:D17,"41-50 ปี")</f>
        <v>1</v>
      </c>
      <c r="G34" s="180" t="s">
        <v>145</v>
      </c>
      <c r="H34" s="194">
        <v>1</v>
      </c>
    </row>
    <row r="35" spans="1:8" ht="24" customHeight="1" x14ac:dyDescent="0.55000000000000004">
      <c r="A35" s="112" t="s">
        <v>31</v>
      </c>
      <c r="B35" s="113"/>
      <c r="G35" s="180" t="s">
        <v>177</v>
      </c>
      <c r="H35" s="115">
        <v>1</v>
      </c>
    </row>
    <row r="36" spans="1:8" ht="24.75" customHeight="1" x14ac:dyDescent="0.55000000000000004">
      <c r="B36" s="111">
        <f>SUBTOTAL(9,B32:B35)</f>
        <v>16</v>
      </c>
      <c r="G36" s="180" t="s">
        <v>181</v>
      </c>
      <c r="H36" s="115">
        <v>1</v>
      </c>
    </row>
    <row r="37" spans="1:8" ht="24" customHeight="1" x14ac:dyDescent="0.55000000000000004">
      <c r="G37" s="180" t="s">
        <v>123</v>
      </c>
      <c r="H37" s="115">
        <v>1</v>
      </c>
    </row>
    <row r="38" spans="1:8" ht="19.5" customHeight="1" x14ac:dyDescent="0.55000000000000004">
      <c r="D38" s="156"/>
      <c r="G38" s="180" t="s">
        <v>184</v>
      </c>
      <c r="H38" s="115">
        <v>1</v>
      </c>
    </row>
    <row r="39" spans="1:8" ht="19.5" customHeight="1" x14ac:dyDescent="0.2"/>
    <row r="40" spans="1:8" ht="19.5" customHeight="1" x14ac:dyDescent="0.2">
      <c r="H40" s="111">
        <f>SUM(H24:H38)</f>
        <v>16</v>
      </c>
    </row>
    <row r="46" spans="1:8" ht="24" x14ac:dyDescent="0.55000000000000004">
      <c r="H46" s="128"/>
    </row>
    <row r="47" spans="1:8" ht="24" x14ac:dyDescent="0.55000000000000004">
      <c r="H47" s="5"/>
    </row>
    <row r="48" spans="1:8" ht="24" x14ac:dyDescent="0.55000000000000004">
      <c r="H48" s="5"/>
    </row>
    <row r="49" spans="8:8" ht="24" x14ac:dyDescent="0.55000000000000004">
      <c r="H49" s="5"/>
    </row>
    <row r="50" spans="8:8" ht="24" x14ac:dyDescent="0.55000000000000004">
      <c r="H50" s="5"/>
    </row>
    <row r="51" spans="8:8" ht="24" x14ac:dyDescent="0.55000000000000004">
      <c r="H51" s="5"/>
    </row>
    <row r="52" spans="8:8" ht="24" x14ac:dyDescent="0.55000000000000004">
      <c r="H52" s="5"/>
    </row>
    <row r="53" spans="8:8" ht="24" x14ac:dyDescent="0.55000000000000004">
      <c r="H53" s="5"/>
    </row>
    <row r="54" spans="8:8" ht="24" x14ac:dyDescent="0.55000000000000004">
      <c r="H54" s="5"/>
    </row>
    <row r="55" spans="8:8" ht="24" x14ac:dyDescent="0.55000000000000004">
      <c r="H55" s="5"/>
    </row>
    <row r="56" spans="8:8" ht="24" x14ac:dyDescent="0.55000000000000004">
      <c r="H56" s="5"/>
    </row>
  </sheetData>
  <hyperlinks>
    <hyperlink ref="C12" r:id="rId1" display="mekokulope@gmail.com" xr:uid="{8CE788B7-246E-4735-9035-377216A3EF79}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1C1E-4459-42C4-842C-AB7705AC0672}">
  <sheetPr>
    <tabColor rgb="FF7030A0"/>
  </sheetPr>
  <dimension ref="A1:U47"/>
  <sheetViews>
    <sheetView topLeftCell="H1" zoomScale="90" zoomScaleNormal="90" workbookViewId="0">
      <selection activeCell="U23" sqref="U23"/>
    </sheetView>
  </sheetViews>
  <sheetFormatPr defaultColWidth="12.7109375" defaultRowHeight="12.75" x14ac:dyDescent="0.2"/>
  <cols>
    <col min="1" max="1" width="31.5703125" bestFit="1" customWidth="1"/>
    <col min="2" max="3" width="18.85546875" customWidth="1"/>
    <col min="4" max="4" width="44.7109375" bestFit="1" customWidth="1"/>
    <col min="5" max="5" width="18.85546875" customWidth="1"/>
    <col min="6" max="6" width="13.28515625" customWidth="1"/>
    <col min="7" max="7" width="38.42578125" bestFit="1" customWidth="1"/>
    <col min="8" max="27" width="18.85546875" customWidth="1"/>
  </cols>
  <sheetData>
    <row r="1" spans="1:21" s="176" customFormat="1" ht="15.75" customHeight="1" x14ac:dyDescent="0.2">
      <c r="A1" s="175" t="s">
        <v>0</v>
      </c>
      <c r="B1" s="175" t="s">
        <v>94</v>
      </c>
      <c r="C1" s="175" t="s">
        <v>1</v>
      </c>
      <c r="D1" s="175" t="s">
        <v>2</v>
      </c>
      <c r="E1" s="175" t="s">
        <v>3</v>
      </c>
      <c r="F1" s="175" t="s">
        <v>4</v>
      </c>
      <c r="G1" s="175" t="s">
        <v>5</v>
      </c>
      <c r="H1" s="175" t="s">
        <v>6</v>
      </c>
      <c r="I1" s="175" t="s">
        <v>7</v>
      </c>
      <c r="J1" s="175" t="s">
        <v>8</v>
      </c>
      <c r="K1" s="175" t="s">
        <v>9</v>
      </c>
      <c r="L1" s="175" t="s">
        <v>10</v>
      </c>
      <c r="M1" s="175" t="s">
        <v>11</v>
      </c>
      <c r="N1" s="175" t="s">
        <v>12</v>
      </c>
      <c r="O1" s="175" t="s">
        <v>13</v>
      </c>
      <c r="P1" s="175" t="s">
        <v>14</v>
      </c>
      <c r="Q1" s="175" t="s">
        <v>15</v>
      </c>
      <c r="R1" s="175" t="s">
        <v>16</v>
      </c>
      <c r="S1" s="175" t="s">
        <v>17</v>
      </c>
      <c r="T1" s="175" t="s">
        <v>18</v>
      </c>
      <c r="U1" s="175" t="s">
        <v>19</v>
      </c>
    </row>
    <row r="2" spans="1:21" s="176" customFormat="1" ht="15.75" customHeight="1" x14ac:dyDescent="0.2">
      <c r="A2" s="177">
        <v>45171.416378692127</v>
      </c>
      <c r="B2" s="175" t="s">
        <v>236</v>
      </c>
      <c r="C2" s="175" t="s">
        <v>20</v>
      </c>
      <c r="D2" s="175" t="s">
        <v>24</v>
      </c>
      <c r="E2" s="175" t="s">
        <v>27</v>
      </c>
      <c r="F2" s="175" t="s">
        <v>113</v>
      </c>
      <c r="G2" s="175" t="s">
        <v>166</v>
      </c>
      <c r="H2" s="175" t="s">
        <v>28</v>
      </c>
      <c r="I2" s="175">
        <v>4</v>
      </c>
      <c r="J2" s="175">
        <v>3</v>
      </c>
      <c r="K2" s="175">
        <v>4</v>
      </c>
      <c r="L2" s="175">
        <v>4</v>
      </c>
      <c r="M2" s="175">
        <v>5</v>
      </c>
      <c r="N2" s="175">
        <v>5</v>
      </c>
      <c r="O2" s="175">
        <v>5</v>
      </c>
      <c r="P2" s="175">
        <v>5</v>
      </c>
      <c r="Q2" s="175">
        <v>5</v>
      </c>
      <c r="R2" s="175">
        <v>3</v>
      </c>
      <c r="S2" s="175">
        <v>4</v>
      </c>
      <c r="T2" s="175">
        <v>5</v>
      </c>
      <c r="U2" s="175" t="s">
        <v>360</v>
      </c>
    </row>
    <row r="3" spans="1:21" s="176" customFormat="1" ht="15.75" customHeight="1" x14ac:dyDescent="0.2">
      <c r="A3" s="177">
        <v>45171.419541886571</v>
      </c>
      <c r="B3" s="175" t="s">
        <v>241</v>
      </c>
      <c r="C3" s="175" t="s">
        <v>20</v>
      </c>
      <c r="D3" s="175" t="s">
        <v>24</v>
      </c>
      <c r="E3" s="175" t="s">
        <v>22</v>
      </c>
      <c r="F3" s="175" t="s">
        <v>121</v>
      </c>
      <c r="G3" s="175" t="s">
        <v>142</v>
      </c>
      <c r="H3" s="175" t="s">
        <v>28</v>
      </c>
      <c r="I3" s="175">
        <v>5</v>
      </c>
      <c r="J3" s="175">
        <v>5</v>
      </c>
      <c r="K3" s="175">
        <v>5</v>
      </c>
      <c r="L3" s="175">
        <v>4</v>
      </c>
      <c r="M3" s="175">
        <v>5</v>
      </c>
      <c r="N3" s="175">
        <v>5</v>
      </c>
      <c r="O3" s="175">
        <v>5</v>
      </c>
      <c r="P3" s="175">
        <v>5</v>
      </c>
      <c r="Q3" s="175">
        <v>5</v>
      </c>
      <c r="R3" s="175">
        <v>4</v>
      </c>
      <c r="S3" s="175">
        <v>5</v>
      </c>
      <c r="T3" s="175">
        <v>5</v>
      </c>
      <c r="U3" s="176" t="s">
        <v>361</v>
      </c>
    </row>
    <row r="4" spans="1:21" s="176" customFormat="1" ht="15.75" customHeight="1" x14ac:dyDescent="0.2">
      <c r="A4" s="177">
        <v>45171.419723738421</v>
      </c>
      <c r="B4" s="175" t="s">
        <v>243</v>
      </c>
      <c r="C4" s="175" t="s">
        <v>25</v>
      </c>
      <c r="D4" s="175" t="s">
        <v>24</v>
      </c>
      <c r="E4" s="175" t="s">
        <v>27</v>
      </c>
      <c r="F4" s="175" t="s">
        <v>112</v>
      </c>
      <c r="G4" s="178" t="s">
        <v>244</v>
      </c>
      <c r="H4" s="175" t="s">
        <v>28</v>
      </c>
      <c r="I4" s="175">
        <v>5</v>
      </c>
      <c r="J4" s="175">
        <v>5</v>
      </c>
      <c r="K4" s="175">
        <v>5</v>
      </c>
      <c r="L4" s="175">
        <v>5</v>
      </c>
      <c r="M4" s="175">
        <v>5</v>
      </c>
      <c r="N4" s="175">
        <v>5</v>
      </c>
      <c r="O4" s="175">
        <v>5</v>
      </c>
      <c r="P4" s="175">
        <v>5</v>
      </c>
      <c r="Q4" s="175">
        <v>5</v>
      </c>
      <c r="R4" s="175">
        <v>5</v>
      </c>
      <c r="S4" s="175">
        <v>5</v>
      </c>
      <c r="T4" s="175">
        <v>5</v>
      </c>
      <c r="U4" s="175"/>
    </row>
    <row r="5" spans="1:21" s="176" customFormat="1" ht="15.75" customHeight="1" x14ac:dyDescent="0.2">
      <c r="A5" s="177">
        <v>45171.41983431713</v>
      </c>
      <c r="B5" s="175" t="s">
        <v>245</v>
      </c>
      <c r="C5" s="175" t="s">
        <v>20</v>
      </c>
      <c r="D5" s="175" t="s">
        <v>26</v>
      </c>
      <c r="E5" s="175" t="s">
        <v>27</v>
      </c>
      <c r="F5" s="175" t="s">
        <v>112</v>
      </c>
      <c r="G5" s="178" t="s">
        <v>177</v>
      </c>
      <c r="H5" s="175" t="s">
        <v>28</v>
      </c>
      <c r="I5" s="175">
        <v>4</v>
      </c>
      <c r="J5" s="175">
        <v>3</v>
      </c>
      <c r="K5" s="175">
        <v>4</v>
      </c>
      <c r="L5" s="175">
        <v>4</v>
      </c>
      <c r="M5" s="175">
        <v>3</v>
      </c>
      <c r="N5" s="175">
        <v>4</v>
      </c>
      <c r="O5" s="175">
        <v>3</v>
      </c>
      <c r="P5" s="175">
        <v>4</v>
      </c>
      <c r="Q5" s="175">
        <v>4</v>
      </c>
      <c r="R5" s="175">
        <v>5</v>
      </c>
      <c r="S5" s="175">
        <v>5</v>
      </c>
      <c r="T5" s="175">
        <v>5</v>
      </c>
    </row>
    <row r="6" spans="1:21" s="176" customFormat="1" ht="15.75" customHeight="1" x14ac:dyDescent="0.2">
      <c r="A6" s="177">
        <v>45171.42047931713</v>
      </c>
      <c r="B6" s="175" t="s">
        <v>247</v>
      </c>
      <c r="C6" s="175" t="s">
        <v>25</v>
      </c>
      <c r="D6" s="175" t="s">
        <v>24</v>
      </c>
      <c r="E6" s="175" t="s">
        <v>27</v>
      </c>
      <c r="F6" s="175" t="s">
        <v>113</v>
      </c>
      <c r="G6" s="175" t="s">
        <v>166</v>
      </c>
      <c r="H6" s="175" t="s">
        <v>28</v>
      </c>
      <c r="I6" s="175">
        <v>5</v>
      </c>
      <c r="J6" s="175">
        <v>5</v>
      </c>
      <c r="K6" s="175">
        <v>5</v>
      </c>
      <c r="L6" s="175">
        <v>5</v>
      </c>
      <c r="M6" s="175">
        <v>4</v>
      </c>
      <c r="N6" s="175">
        <v>5</v>
      </c>
      <c r="O6" s="175">
        <v>5</v>
      </c>
      <c r="P6" s="175">
        <v>5</v>
      </c>
      <c r="Q6" s="175">
        <v>5</v>
      </c>
      <c r="R6" s="175">
        <v>3</v>
      </c>
      <c r="S6" s="175">
        <v>4</v>
      </c>
      <c r="T6" s="175">
        <v>5</v>
      </c>
      <c r="U6" s="175"/>
    </row>
    <row r="7" spans="1:21" s="176" customFormat="1" x14ac:dyDescent="0.2">
      <c r="A7" s="177">
        <v>45171.420934467591</v>
      </c>
      <c r="B7" s="175" t="s">
        <v>248</v>
      </c>
      <c r="C7" s="175" t="s">
        <v>20</v>
      </c>
      <c r="D7" s="175" t="s">
        <v>24</v>
      </c>
      <c r="E7" s="175" t="s">
        <v>27</v>
      </c>
      <c r="F7" s="175" t="s">
        <v>116</v>
      </c>
      <c r="G7" s="175" t="s">
        <v>97</v>
      </c>
      <c r="H7" s="175" t="s">
        <v>28</v>
      </c>
      <c r="I7" s="175">
        <v>5</v>
      </c>
      <c r="J7" s="175">
        <v>5</v>
      </c>
      <c r="K7" s="175">
        <v>4</v>
      </c>
      <c r="L7" s="175">
        <v>3</v>
      </c>
      <c r="M7" s="175">
        <v>5</v>
      </c>
      <c r="N7" s="175">
        <v>5</v>
      </c>
      <c r="O7" s="175">
        <v>5</v>
      </c>
      <c r="P7" s="175">
        <v>5</v>
      </c>
      <c r="Q7" s="175">
        <v>5</v>
      </c>
      <c r="R7" s="175">
        <v>3</v>
      </c>
      <c r="S7" s="175">
        <v>4</v>
      </c>
      <c r="T7" s="175">
        <v>5</v>
      </c>
      <c r="U7" s="176" t="s">
        <v>249</v>
      </c>
    </row>
    <row r="8" spans="1:21" s="176" customFormat="1" x14ac:dyDescent="0.2">
      <c r="A8" s="177">
        <v>45171.421031608799</v>
      </c>
      <c r="B8" s="175" t="s">
        <v>250</v>
      </c>
      <c r="C8" s="175" t="s">
        <v>25</v>
      </c>
      <c r="D8" s="175" t="s">
        <v>26</v>
      </c>
      <c r="E8" s="175" t="s">
        <v>27</v>
      </c>
      <c r="F8" s="175" t="s">
        <v>116</v>
      </c>
      <c r="G8" s="175" t="s">
        <v>97</v>
      </c>
      <c r="H8" s="175" t="s">
        <v>28</v>
      </c>
      <c r="I8" s="175">
        <v>5</v>
      </c>
      <c r="J8" s="175">
        <v>4</v>
      </c>
      <c r="K8" s="175">
        <v>5</v>
      </c>
      <c r="L8" s="175">
        <v>5</v>
      </c>
      <c r="M8" s="175">
        <v>5</v>
      </c>
      <c r="N8" s="175">
        <v>4</v>
      </c>
      <c r="O8" s="175">
        <v>5</v>
      </c>
      <c r="P8" s="175">
        <v>5</v>
      </c>
      <c r="Q8" s="175">
        <v>5</v>
      </c>
      <c r="R8" s="175">
        <v>1</v>
      </c>
      <c r="S8" s="175">
        <v>3</v>
      </c>
      <c r="T8" s="175">
        <v>3</v>
      </c>
    </row>
    <row r="9" spans="1:21" s="176" customFormat="1" x14ac:dyDescent="0.2">
      <c r="A9" s="177">
        <v>45171.421148854162</v>
      </c>
      <c r="B9" s="175" t="s">
        <v>251</v>
      </c>
      <c r="C9" s="175" t="s">
        <v>20</v>
      </c>
      <c r="D9" s="175" t="s">
        <v>31</v>
      </c>
      <c r="E9" s="175" t="s">
        <v>22</v>
      </c>
      <c r="F9" s="175" t="s">
        <v>125</v>
      </c>
      <c r="G9" s="175" t="s">
        <v>252</v>
      </c>
      <c r="H9" s="175" t="s">
        <v>28</v>
      </c>
      <c r="I9" s="175">
        <v>5</v>
      </c>
      <c r="J9" s="175">
        <v>5</v>
      </c>
      <c r="K9" s="175">
        <v>5</v>
      </c>
      <c r="L9" s="175">
        <v>4</v>
      </c>
      <c r="M9" s="175">
        <v>5</v>
      </c>
      <c r="N9" s="175">
        <v>5</v>
      </c>
      <c r="O9" s="175">
        <v>5</v>
      </c>
      <c r="P9" s="175">
        <v>5</v>
      </c>
      <c r="Q9" s="175">
        <v>5</v>
      </c>
      <c r="R9" s="175">
        <v>2</v>
      </c>
      <c r="S9" s="175">
        <v>5</v>
      </c>
      <c r="T9" s="175">
        <v>5</v>
      </c>
      <c r="U9" s="176" t="s">
        <v>362</v>
      </c>
    </row>
    <row r="10" spans="1:21" s="176" customFormat="1" x14ac:dyDescent="0.2">
      <c r="A10" s="177">
        <v>45171.421281168979</v>
      </c>
      <c r="B10" s="175" t="s">
        <v>255</v>
      </c>
      <c r="C10" s="175" t="s">
        <v>20</v>
      </c>
      <c r="D10" s="175" t="s">
        <v>21</v>
      </c>
      <c r="E10" s="175" t="s">
        <v>27</v>
      </c>
      <c r="F10" s="175" t="s">
        <v>113</v>
      </c>
      <c r="G10" s="175" t="s">
        <v>166</v>
      </c>
      <c r="H10" s="175" t="s">
        <v>28</v>
      </c>
      <c r="I10" s="175">
        <v>5</v>
      </c>
      <c r="J10" s="175">
        <v>5</v>
      </c>
      <c r="K10" s="175">
        <v>5</v>
      </c>
      <c r="L10" s="175">
        <v>5</v>
      </c>
      <c r="M10" s="175">
        <v>5</v>
      </c>
      <c r="N10" s="175">
        <v>5</v>
      </c>
      <c r="O10" s="175">
        <v>5</v>
      </c>
      <c r="P10" s="175">
        <v>5</v>
      </c>
      <c r="Q10" s="175">
        <v>5</v>
      </c>
      <c r="R10" s="175">
        <v>3</v>
      </c>
      <c r="S10" s="175">
        <v>4</v>
      </c>
      <c r="T10" s="175">
        <v>4</v>
      </c>
    </row>
    <row r="11" spans="1:21" s="176" customFormat="1" x14ac:dyDescent="0.2">
      <c r="A11" s="177">
        <v>45171.422837951388</v>
      </c>
      <c r="B11" s="175" t="s">
        <v>256</v>
      </c>
      <c r="C11" s="175" t="s">
        <v>25</v>
      </c>
      <c r="D11" s="175" t="s">
        <v>24</v>
      </c>
      <c r="E11" s="175" t="s">
        <v>27</v>
      </c>
      <c r="F11" s="175" t="s">
        <v>116</v>
      </c>
      <c r="G11" s="175" t="s">
        <v>97</v>
      </c>
      <c r="H11" s="175" t="s">
        <v>28</v>
      </c>
      <c r="I11" s="175">
        <v>4</v>
      </c>
      <c r="J11" s="175">
        <v>4</v>
      </c>
      <c r="K11" s="175">
        <v>4</v>
      </c>
      <c r="L11" s="175">
        <v>4</v>
      </c>
      <c r="M11" s="175">
        <v>4</v>
      </c>
      <c r="N11" s="175">
        <v>4</v>
      </c>
      <c r="O11" s="175">
        <v>4</v>
      </c>
      <c r="P11" s="175">
        <v>4</v>
      </c>
      <c r="Q11" s="175">
        <v>4</v>
      </c>
      <c r="R11" s="175">
        <v>3</v>
      </c>
      <c r="S11" s="175">
        <v>4</v>
      </c>
      <c r="T11" s="175">
        <v>4</v>
      </c>
    </row>
    <row r="12" spans="1:21" s="176" customFormat="1" x14ac:dyDescent="0.2">
      <c r="A12" s="177">
        <v>45171.42413738426</v>
      </c>
      <c r="B12" s="175" t="s">
        <v>258</v>
      </c>
      <c r="C12" s="175" t="s">
        <v>20</v>
      </c>
      <c r="D12" s="175" t="s">
        <v>26</v>
      </c>
      <c r="E12" s="175" t="s">
        <v>27</v>
      </c>
      <c r="F12" s="175" t="s">
        <v>113</v>
      </c>
      <c r="G12" s="175" t="s">
        <v>114</v>
      </c>
      <c r="H12" s="175" t="s">
        <v>28</v>
      </c>
      <c r="I12" s="175">
        <v>3</v>
      </c>
      <c r="J12" s="175">
        <v>3</v>
      </c>
      <c r="K12" s="175">
        <v>3</v>
      </c>
      <c r="L12" s="175">
        <v>2</v>
      </c>
      <c r="M12" s="175">
        <v>4</v>
      </c>
      <c r="N12" s="175">
        <v>3</v>
      </c>
      <c r="O12" s="175">
        <v>4</v>
      </c>
      <c r="P12" s="175">
        <v>4</v>
      </c>
      <c r="Q12" s="175">
        <v>4</v>
      </c>
      <c r="R12" s="175">
        <v>2</v>
      </c>
      <c r="S12" s="175">
        <v>3</v>
      </c>
      <c r="T12" s="175">
        <v>4</v>
      </c>
    </row>
    <row r="13" spans="1:21" s="176" customFormat="1" x14ac:dyDescent="0.2">
      <c r="A13" s="177">
        <v>45171.426782060182</v>
      </c>
      <c r="B13" s="175" t="s">
        <v>263</v>
      </c>
      <c r="C13" s="175" t="s">
        <v>20</v>
      </c>
      <c r="D13" s="175" t="s">
        <v>24</v>
      </c>
      <c r="E13" s="175" t="s">
        <v>22</v>
      </c>
      <c r="F13" s="175" t="s">
        <v>113</v>
      </c>
      <c r="G13" s="175" t="s">
        <v>114</v>
      </c>
      <c r="H13" s="175" t="s">
        <v>28</v>
      </c>
      <c r="I13" s="175">
        <v>5</v>
      </c>
      <c r="J13" s="175">
        <v>5</v>
      </c>
      <c r="K13" s="175">
        <v>5</v>
      </c>
      <c r="L13" s="175">
        <v>5</v>
      </c>
      <c r="M13" s="175">
        <v>5</v>
      </c>
      <c r="N13" s="175">
        <v>5</v>
      </c>
      <c r="O13" s="175">
        <v>5</v>
      </c>
      <c r="P13" s="175">
        <v>5</v>
      </c>
      <c r="Q13" s="175">
        <v>5</v>
      </c>
      <c r="R13" s="175">
        <v>4</v>
      </c>
      <c r="S13" s="175">
        <v>5</v>
      </c>
      <c r="T13" s="175">
        <v>5</v>
      </c>
    </row>
    <row r="14" spans="1:21" s="176" customFormat="1" x14ac:dyDescent="0.2">
      <c r="A14" s="177">
        <v>45171.430620381943</v>
      </c>
      <c r="B14" s="175" t="s">
        <v>268</v>
      </c>
      <c r="C14" s="175" t="s">
        <v>25</v>
      </c>
      <c r="D14" s="175" t="s">
        <v>26</v>
      </c>
      <c r="E14" s="175" t="s">
        <v>27</v>
      </c>
      <c r="F14" s="175" t="s">
        <v>116</v>
      </c>
      <c r="G14" s="178" t="s">
        <v>97</v>
      </c>
      <c r="H14" s="175" t="s">
        <v>28</v>
      </c>
      <c r="I14" s="175">
        <v>5</v>
      </c>
      <c r="J14" s="175">
        <v>5</v>
      </c>
      <c r="K14" s="175">
        <v>5</v>
      </c>
      <c r="L14" s="175">
        <v>5</v>
      </c>
      <c r="M14" s="175">
        <v>5</v>
      </c>
      <c r="N14" s="175">
        <v>5</v>
      </c>
      <c r="O14" s="175">
        <v>5</v>
      </c>
      <c r="P14" s="175">
        <v>5</v>
      </c>
      <c r="Q14" s="175">
        <v>5</v>
      </c>
      <c r="R14" s="175">
        <v>2</v>
      </c>
      <c r="S14" s="175">
        <v>4</v>
      </c>
      <c r="T14" s="175">
        <v>4</v>
      </c>
    </row>
    <row r="15" spans="1:21" s="176" customFormat="1" x14ac:dyDescent="0.2">
      <c r="A15" s="177">
        <v>45171.430728032406</v>
      </c>
      <c r="B15" s="175" t="s">
        <v>270</v>
      </c>
      <c r="C15" s="175" t="s">
        <v>25</v>
      </c>
      <c r="D15" s="175" t="s">
        <v>26</v>
      </c>
      <c r="E15" s="175" t="s">
        <v>27</v>
      </c>
      <c r="F15" s="175" t="s">
        <v>115</v>
      </c>
      <c r="G15" s="175" t="s">
        <v>185</v>
      </c>
      <c r="H15" s="175" t="s">
        <v>28</v>
      </c>
      <c r="I15" s="175">
        <v>5</v>
      </c>
      <c r="J15" s="175">
        <v>5</v>
      </c>
      <c r="K15" s="175">
        <v>4</v>
      </c>
      <c r="L15" s="175">
        <v>4</v>
      </c>
      <c r="M15" s="175">
        <v>5</v>
      </c>
      <c r="N15" s="175">
        <v>5</v>
      </c>
      <c r="O15" s="175">
        <v>5</v>
      </c>
      <c r="P15" s="175">
        <v>5</v>
      </c>
      <c r="Q15" s="175">
        <v>5</v>
      </c>
      <c r="R15" s="175">
        <v>3</v>
      </c>
      <c r="S15" s="175">
        <v>4</v>
      </c>
      <c r="T15" s="175">
        <v>5</v>
      </c>
      <c r="U15" s="176" t="s">
        <v>30</v>
      </c>
    </row>
    <row r="16" spans="1:21" s="176" customFormat="1" x14ac:dyDescent="0.2">
      <c r="A16" s="177">
        <v>45171.431221597217</v>
      </c>
      <c r="B16" s="175" t="s">
        <v>275</v>
      </c>
      <c r="C16" s="175" t="s">
        <v>25</v>
      </c>
      <c r="D16" s="175" t="s">
        <v>26</v>
      </c>
      <c r="E16" s="175" t="s">
        <v>27</v>
      </c>
      <c r="F16" s="175" t="s">
        <v>118</v>
      </c>
      <c r="G16" s="175" t="s">
        <v>276</v>
      </c>
      <c r="H16" s="175" t="s">
        <v>28</v>
      </c>
      <c r="I16" s="175">
        <v>5</v>
      </c>
      <c r="J16" s="175">
        <v>5</v>
      </c>
      <c r="K16" s="175">
        <v>5</v>
      </c>
      <c r="L16" s="175">
        <v>5</v>
      </c>
      <c r="M16" s="175">
        <v>5</v>
      </c>
      <c r="N16" s="175">
        <v>5</v>
      </c>
      <c r="O16" s="175">
        <v>5</v>
      </c>
      <c r="P16" s="175">
        <v>5</v>
      </c>
      <c r="Q16" s="175">
        <v>5</v>
      </c>
      <c r="R16" s="175">
        <v>5</v>
      </c>
      <c r="S16" s="175">
        <v>5</v>
      </c>
      <c r="T16" s="175">
        <v>5</v>
      </c>
      <c r="U16" s="176" t="s">
        <v>277</v>
      </c>
    </row>
    <row r="17" spans="1:21" s="176" customFormat="1" x14ac:dyDescent="0.2">
      <c r="A17" s="177">
        <v>45171.431247604167</v>
      </c>
      <c r="B17" s="175" t="s">
        <v>278</v>
      </c>
      <c r="C17" s="175" t="s">
        <v>20</v>
      </c>
      <c r="D17" s="175" t="s">
        <v>21</v>
      </c>
      <c r="E17" s="175" t="s">
        <v>22</v>
      </c>
      <c r="F17" s="175" t="s">
        <v>125</v>
      </c>
      <c r="G17" s="175" t="s">
        <v>279</v>
      </c>
      <c r="H17" s="175" t="s">
        <v>28</v>
      </c>
      <c r="I17" s="175">
        <v>3</v>
      </c>
      <c r="J17" s="175">
        <v>4</v>
      </c>
      <c r="K17" s="175">
        <v>4</v>
      </c>
      <c r="L17" s="175">
        <v>4</v>
      </c>
      <c r="M17" s="175">
        <v>4</v>
      </c>
      <c r="N17" s="175">
        <v>4</v>
      </c>
      <c r="O17" s="175">
        <v>4</v>
      </c>
      <c r="P17" s="175">
        <v>4</v>
      </c>
      <c r="Q17" s="175">
        <v>4</v>
      </c>
      <c r="R17" s="175">
        <v>3</v>
      </c>
      <c r="S17" s="175">
        <v>4</v>
      </c>
      <c r="T17" s="175">
        <v>4</v>
      </c>
      <c r="U17" s="176" t="s">
        <v>280</v>
      </c>
    </row>
    <row r="18" spans="1:21" s="176" customFormat="1" x14ac:dyDescent="0.2">
      <c r="A18" s="177">
        <v>45171.432721122685</v>
      </c>
      <c r="B18" s="175" t="s">
        <v>285</v>
      </c>
      <c r="C18" s="175" t="s">
        <v>25</v>
      </c>
      <c r="D18" s="175" t="s">
        <v>24</v>
      </c>
      <c r="E18" s="175" t="s">
        <v>27</v>
      </c>
      <c r="F18" s="175" t="s">
        <v>116</v>
      </c>
      <c r="G18" s="178" t="s">
        <v>97</v>
      </c>
      <c r="H18" s="175" t="s">
        <v>28</v>
      </c>
      <c r="I18" s="175">
        <v>5</v>
      </c>
      <c r="J18" s="175">
        <v>5</v>
      </c>
      <c r="K18" s="175">
        <v>5</v>
      </c>
      <c r="L18" s="175">
        <v>5</v>
      </c>
      <c r="M18" s="175">
        <v>5</v>
      </c>
      <c r="N18" s="175">
        <v>5</v>
      </c>
      <c r="O18" s="175">
        <v>5</v>
      </c>
      <c r="P18" s="175">
        <v>5</v>
      </c>
      <c r="Q18" s="175">
        <v>5</v>
      </c>
      <c r="R18" s="175">
        <v>2</v>
      </c>
      <c r="S18" s="175">
        <v>4</v>
      </c>
      <c r="T18" s="175">
        <v>4</v>
      </c>
    </row>
    <row r="19" spans="1:21" s="176" customFormat="1" x14ac:dyDescent="0.2">
      <c r="A19" s="177">
        <v>45171.434242476855</v>
      </c>
      <c r="B19" s="175" t="s">
        <v>292</v>
      </c>
      <c r="C19" s="175" t="s">
        <v>25</v>
      </c>
      <c r="D19" s="175" t="s">
        <v>26</v>
      </c>
      <c r="E19" s="175" t="s">
        <v>27</v>
      </c>
      <c r="F19" s="175" t="s">
        <v>112</v>
      </c>
      <c r="G19" s="175" t="s">
        <v>144</v>
      </c>
      <c r="H19" s="175" t="s">
        <v>28</v>
      </c>
      <c r="I19" s="175">
        <v>5</v>
      </c>
      <c r="J19" s="175">
        <v>5</v>
      </c>
      <c r="K19" s="175">
        <v>5</v>
      </c>
      <c r="L19" s="175">
        <v>5</v>
      </c>
      <c r="M19" s="175">
        <v>5</v>
      </c>
      <c r="N19" s="175">
        <v>5</v>
      </c>
      <c r="O19" s="175">
        <v>5</v>
      </c>
      <c r="P19" s="175">
        <v>5</v>
      </c>
      <c r="Q19" s="175">
        <v>5</v>
      </c>
      <c r="R19" s="175">
        <v>5</v>
      </c>
      <c r="S19" s="175">
        <v>5</v>
      </c>
      <c r="T19" s="175">
        <v>5</v>
      </c>
    </row>
    <row r="20" spans="1:21" s="176" customFormat="1" x14ac:dyDescent="0.2">
      <c r="A20" s="177">
        <v>45171.434613020829</v>
      </c>
      <c r="B20" s="175" t="s">
        <v>298</v>
      </c>
      <c r="C20" s="175" t="s">
        <v>25</v>
      </c>
      <c r="D20" s="175" t="s">
        <v>24</v>
      </c>
      <c r="E20" s="175" t="s">
        <v>27</v>
      </c>
      <c r="F20" s="175" t="s">
        <v>109</v>
      </c>
      <c r="G20" s="175" t="s">
        <v>160</v>
      </c>
      <c r="H20" s="175" t="s">
        <v>28</v>
      </c>
      <c r="I20" s="175">
        <v>5</v>
      </c>
      <c r="J20" s="175">
        <v>5</v>
      </c>
      <c r="K20" s="175">
        <v>5</v>
      </c>
      <c r="L20" s="175">
        <v>5</v>
      </c>
      <c r="M20" s="175">
        <v>5</v>
      </c>
      <c r="N20" s="175">
        <v>5</v>
      </c>
      <c r="O20" s="175">
        <v>5</v>
      </c>
      <c r="P20" s="175">
        <v>5</v>
      </c>
      <c r="Q20" s="175">
        <v>5</v>
      </c>
      <c r="R20" s="175">
        <v>5</v>
      </c>
      <c r="S20" s="175">
        <v>5</v>
      </c>
      <c r="T20" s="175">
        <v>5</v>
      </c>
      <c r="U20" s="176" t="s">
        <v>299</v>
      </c>
    </row>
    <row r="21" spans="1:21" s="176" customFormat="1" x14ac:dyDescent="0.2">
      <c r="A21" s="177">
        <v>45171.4367608912</v>
      </c>
      <c r="B21" s="175" t="s">
        <v>300</v>
      </c>
      <c r="C21" s="175" t="s">
        <v>25</v>
      </c>
      <c r="D21" s="175" t="s">
        <v>26</v>
      </c>
      <c r="E21" s="175" t="s">
        <v>27</v>
      </c>
      <c r="F21" s="175" t="s">
        <v>109</v>
      </c>
      <c r="G21" s="175" t="s">
        <v>301</v>
      </c>
      <c r="H21" s="175" t="s">
        <v>28</v>
      </c>
      <c r="I21" s="175">
        <v>4</v>
      </c>
      <c r="J21" s="175">
        <v>5</v>
      </c>
      <c r="K21" s="175">
        <v>4</v>
      </c>
      <c r="L21" s="175">
        <v>4</v>
      </c>
      <c r="M21" s="175">
        <v>4</v>
      </c>
      <c r="N21" s="175">
        <v>4</v>
      </c>
      <c r="O21" s="175">
        <v>5</v>
      </c>
      <c r="P21" s="175">
        <v>4</v>
      </c>
      <c r="Q21" s="175">
        <v>4</v>
      </c>
      <c r="R21" s="175">
        <v>4</v>
      </c>
      <c r="S21" s="175">
        <v>4</v>
      </c>
      <c r="T21" s="175">
        <v>4</v>
      </c>
    </row>
    <row r="22" spans="1:21" s="176" customFormat="1" x14ac:dyDescent="0.2">
      <c r="A22" s="177">
        <v>45171.439667303246</v>
      </c>
      <c r="B22" s="175" t="s">
        <v>303</v>
      </c>
      <c r="C22" s="175" t="s">
        <v>25</v>
      </c>
      <c r="D22" s="175" t="s">
        <v>24</v>
      </c>
      <c r="E22" s="175" t="s">
        <v>27</v>
      </c>
      <c r="F22" s="175" t="s">
        <v>116</v>
      </c>
      <c r="G22" s="175" t="s">
        <v>97</v>
      </c>
      <c r="H22" s="175" t="s">
        <v>28</v>
      </c>
      <c r="I22" s="175">
        <v>5</v>
      </c>
      <c r="J22" s="175">
        <v>5</v>
      </c>
      <c r="K22" s="175">
        <v>5</v>
      </c>
      <c r="L22" s="175">
        <v>5</v>
      </c>
      <c r="M22" s="175">
        <v>5</v>
      </c>
      <c r="N22" s="175">
        <v>5</v>
      </c>
      <c r="O22" s="175">
        <v>5</v>
      </c>
      <c r="P22" s="175">
        <v>5</v>
      </c>
      <c r="Q22" s="175">
        <v>4</v>
      </c>
      <c r="R22" s="175">
        <v>2</v>
      </c>
      <c r="S22" s="175">
        <v>4</v>
      </c>
      <c r="T22" s="175">
        <v>4</v>
      </c>
    </row>
    <row r="23" spans="1:21" s="176" customFormat="1" x14ac:dyDescent="0.2">
      <c r="A23" s="177">
        <v>45171.483048483795</v>
      </c>
      <c r="B23" s="175" t="s">
        <v>350</v>
      </c>
      <c r="C23" s="175" t="s">
        <v>25</v>
      </c>
      <c r="D23" s="175" t="s">
        <v>21</v>
      </c>
      <c r="E23" s="175" t="s">
        <v>27</v>
      </c>
      <c r="F23" s="175" t="s">
        <v>125</v>
      </c>
      <c r="G23" s="175" t="s">
        <v>351</v>
      </c>
      <c r="H23" s="175" t="s">
        <v>28</v>
      </c>
      <c r="I23" s="175">
        <v>5</v>
      </c>
      <c r="J23" s="175">
        <v>5</v>
      </c>
      <c r="K23" s="175">
        <v>5</v>
      </c>
      <c r="L23" s="175">
        <v>5</v>
      </c>
      <c r="M23" s="175">
        <v>5</v>
      </c>
      <c r="N23" s="175">
        <v>5</v>
      </c>
      <c r="O23" s="175">
        <v>5</v>
      </c>
      <c r="P23" s="175">
        <v>5</v>
      </c>
      <c r="Q23" s="175">
        <v>5</v>
      </c>
      <c r="R23" s="175">
        <v>5</v>
      </c>
      <c r="S23" s="175">
        <v>5</v>
      </c>
      <c r="T23" s="175">
        <v>5</v>
      </c>
      <c r="U23" s="176" t="s">
        <v>368</v>
      </c>
    </row>
    <row r="24" spans="1:21" s="176" customFormat="1" x14ac:dyDescent="0.2">
      <c r="A24" s="177">
        <v>45173.410049918981</v>
      </c>
      <c r="B24" s="175" t="s">
        <v>357</v>
      </c>
      <c r="C24" s="175" t="s">
        <v>20</v>
      </c>
      <c r="D24" s="175" t="s">
        <v>26</v>
      </c>
      <c r="E24" s="175" t="s">
        <v>27</v>
      </c>
      <c r="F24" s="175" t="s">
        <v>124</v>
      </c>
      <c r="G24" s="175" t="s">
        <v>145</v>
      </c>
      <c r="H24" s="175" t="s">
        <v>28</v>
      </c>
      <c r="I24" s="175">
        <v>4</v>
      </c>
      <c r="J24" s="175">
        <v>4</v>
      </c>
      <c r="K24" s="175">
        <v>3</v>
      </c>
      <c r="L24" s="175">
        <v>3</v>
      </c>
      <c r="M24" s="175">
        <v>3</v>
      </c>
      <c r="N24" s="175">
        <v>4</v>
      </c>
      <c r="O24" s="175">
        <v>4</v>
      </c>
      <c r="P24" s="175">
        <v>4</v>
      </c>
      <c r="Q24" s="175">
        <v>4</v>
      </c>
      <c r="R24" s="175">
        <v>3</v>
      </c>
      <c r="S24" s="175">
        <v>4</v>
      </c>
      <c r="T24" s="175">
        <v>4</v>
      </c>
      <c r="U24" s="176" t="s">
        <v>30</v>
      </c>
    </row>
    <row r="25" spans="1:21" ht="23.25" x14ac:dyDescent="0.2">
      <c r="I25" s="1">
        <f>AVERAGE(I2:I24)</f>
        <v>4.6086956521739131</v>
      </c>
      <c r="J25" s="1">
        <f t="shared" ref="J25:T25" si="0">AVERAGE(J2:J24)</f>
        <v>4.5652173913043477</v>
      </c>
      <c r="K25" s="1">
        <f t="shared" si="0"/>
        <v>4.5217391304347823</v>
      </c>
      <c r="L25" s="1">
        <f t="shared" si="0"/>
        <v>4.3478260869565215</v>
      </c>
      <c r="M25" s="1">
        <f t="shared" si="0"/>
        <v>4.6086956521739131</v>
      </c>
      <c r="N25" s="1">
        <f t="shared" si="0"/>
        <v>4.6521739130434785</v>
      </c>
      <c r="O25" s="1">
        <f t="shared" si="0"/>
        <v>4.7391304347826084</v>
      </c>
      <c r="P25" s="1">
        <f t="shared" si="0"/>
        <v>4.7391304347826084</v>
      </c>
      <c r="Q25" s="1">
        <f t="shared" si="0"/>
        <v>4.6956521739130439</v>
      </c>
      <c r="R25" s="1">
        <f t="shared" si="0"/>
        <v>3.347826086956522</v>
      </c>
      <c r="S25" s="1">
        <f t="shared" si="0"/>
        <v>4.3043478260869561</v>
      </c>
      <c r="T25" s="1">
        <f t="shared" si="0"/>
        <v>4.5217391304347823</v>
      </c>
    </row>
    <row r="26" spans="1:21" ht="23.25" x14ac:dyDescent="0.2">
      <c r="I26" s="2">
        <f>STDEV(I2:I24)</f>
        <v>0.65637644650435967</v>
      </c>
      <c r="J26" s="2">
        <f t="shared" ref="J26:T26" si="1">STDEV(J2:J24)</f>
        <v>0.72776663070980696</v>
      </c>
      <c r="K26" s="2">
        <f t="shared" si="1"/>
        <v>0.66534783913046103</v>
      </c>
      <c r="L26" s="2">
        <f t="shared" si="1"/>
        <v>0.83168479891307523</v>
      </c>
      <c r="M26" s="2">
        <f t="shared" si="1"/>
        <v>0.65637644650435967</v>
      </c>
      <c r="N26" s="2">
        <f t="shared" si="1"/>
        <v>0.57276805175107215</v>
      </c>
      <c r="O26" s="2">
        <f t="shared" si="1"/>
        <v>0.540823555863716</v>
      </c>
      <c r="P26" s="2">
        <f t="shared" si="1"/>
        <v>0.44897775854487959</v>
      </c>
      <c r="Q26" s="2">
        <f t="shared" si="1"/>
        <v>0.47047196889696469</v>
      </c>
      <c r="R26" s="2">
        <f t="shared" si="1"/>
        <v>1.2287723234696086</v>
      </c>
      <c r="S26" s="2">
        <f t="shared" si="1"/>
        <v>0.63495043533804174</v>
      </c>
      <c r="T26" s="2">
        <f t="shared" si="1"/>
        <v>0.59310931212254869</v>
      </c>
    </row>
    <row r="27" spans="1:21" ht="23.25" x14ac:dyDescent="0.2">
      <c r="I27" s="3">
        <f>AVERAGE(I2:I26)</f>
        <v>4.4506028839471306</v>
      </c>
      <c r="J27" s="3">
        <f t="shared" ref="J27:T27" si="2">AVERAGE(J2:J26)</f>
        <v>4.411719360880566</v>
      </c>
      <c r="K27" s="3">
        <f t="shared" si="2"/>
        <v>4.36748347878261</v>
      </c>
      <c r="L27" s="3">
        <f t="shared" si="2"/>
        <v>4.2071804354347835</v>
      </c>
      <c r="M27" s="3">
        <f t="shared" si="2"/>
        <v>4.4506028839471306</v>
      </c>
      <c r="N27" s="3">
        <f t="shared" si="2"/>
        <v>4.4889976785917822</v>
      </c>
      <c r="O27" s="3">
        <f t="shared" si="2"/>
        <v>4.5711981596258529</v>
      </c>
      <c r="P27" s="3">
        <f t="shared" si="2"/>
        <v>4.5675243277330999</v>
      </c>
      <c r="Q27" s="3">
        <f t="shared" si="2"/>
        <v>4.5266449657123999</v>
      </c>
      <c r="R27" s="3">
        <f t="shared" si="2"/>
        <v>3.2630639364170451</v>
      </c>
      <c r="S27" s="3">
        <f t="shared" si="2"/>
        <v>4.1575719304569994</v>
      </c>
      <c r="T27" s="3">
        <f t="shared" si="2"/>
        <v>4.3645939377022929</v>
      </c>
    </row>
    <row r="28" spans="1:21" ht="23.25" x14ac:dyDescent="0.2">
      <c r="I28" s="4">
        <f>STDEV(I2:I24)</f>
        <v>0.65637644650435967</v>
      </c>
      <c r="J28" s="4">
        <f t="shared" ref="J28:T28" si="3">STDEV(J2:J24)</f>
        <v>0.72776663070980696</v>
      </c>
      <c r="K28" s="4">
        <f t="shared" si="3"/>
        <v>0.66534783913046103</v>
      </c>
      <c r="L28" s="4">
        <f t="shared" si="3"/>
        <v>0.83168479891307523</v>
      </c>
      <c r="M28" s="4">
        <f t="shared" si="3"/>
        <v>0.65637644650435967</v>
      </c>
      <c r="N28" s="4">
        <f t="shared" si="3"/>
        <v>0.57276805175107215</v>
      </c>
      <c r="O28" s="4">
        <f t="shared" si="3"/>
        <v>0.540823555863716</v>
      </c>
      <c r="P28" s="4">
        <f t="shared" si="3"/>
        <v>0.44897775854487959</v>
      </c>
      <c r="Q28" s="4">
        <f t="shared" si="3"/>
        <v>0.47047196889696469</v>
      </c>
      <c r="R28" s="4">
        <f t="shared" si="3"/>
        <v>1.2287723234696086</v>
      </c>
      <c r="S28" s="4">
        <f t="shared" si="3"/>
        <v>0.63495043533804174</v>
      </c>
      <c r="T28" s="4">
        <f t="shared" si="3"/>
        <v>0.59310931212254869</v>
      </c>
    </row>
    <row r="29" spans="1:21" ht="24" x14ac:dyDescent="0.55000000000000004">
      <c r="A29" s="99" t="s">
        <v>91</v>
      </c>
      <c r="D29" s="129" t="s">
        <v>90</v>
      </c>
      <c r="E29" s="5"/>
      <c r="F29" s="127"/>
      <c r="H29" s="5"/>
    </row>
    <row r="30" spans="1:21" ht="24" x14ac:dyDescent="0.55000000000000004">
      <c r="A30" s="112" t="s">
        <v>25</v>
      </c>
      <c r="B30" s="113">
        <f>COUNTIF(C2:C24,"หญิง")</f>
        <v>13</v>
      </c>
      <c r="D30" s="157" t="s">
        <v>109</v>
      </c>
      <c r="E30" s="113">
        <f>COUNTIF(F2:F25,"คณะศึกษาศาสตร์")</f>
        <v>2</v>
      </c>
      <c r="F30" s="5"/>
      <c r="G30" s="161" t="s">
        <v>93</v>
      </c>
    </row>
    <row r="31" spans="1:21" ht="24" x14ac:dyDescent="0.55000000000000004">
      <c r="A31" s="112" t="s">
        <v>20</v>
      </c>
      <c r="B31" s="113">
        <f>COUNTIF(C2:C24,"ชาย")</f>
        <v>10</v>
      </c>
      <c r="D31" s="157" t="s">
        <v>125</v>
      </c>
      <c r="E31" s="113">
        <f>COUNTIF(F2:F25,"คณะเกษตรศาสตร์ ทรัพยากรธรรมชาติและสิ่งแวดล้อม")</f>
        <v>3</v>
      </c>
      <c r="F31" s="5"/>
      <c r="G31" s="179" t="s">
        <v>166</v>
      </c>
      <c r="H31" s="113">
        <v>2</v>
      </c>
    </row>
    <row r="32" spans="1:21" ht="24" x14ac:dyDescent="0.55000000000000004">
      <c r="B32" s="111">
        <f>SUBTOTAL(9,B30:B31)</f>
        <v>23</v>
      </c>
      <c r="D32" s="160" t="s">
        <v>112</v>
      </c>
      <c r="E32" s="113">
        <f>COUNTIF(F2:F29,"คณะบริหารธุรกิจ เศรษฐกิจและการสื่อสาร")</f>
        <v>3</v>
      </c>
      <c r="F32" s="5"/>
      <c r="G32" s="179" t="s">
        <v>142</v>
      </c>
      <c r="H32" s="113">
        <v>1</v>
      </c>
    </row>
    <row r="33" spans="1:8" ht="24" x14ac:dyDescent="0.55000000000000004">
      <c r="D33" s="157" t="s">
        <v>116</v>
      </c>
      <c r="E33" s="113">
        <f>COUNTIF(F2:F27,"คณะสาธารณสุขศาสตร์")</f>
        <v>6</v>
      </c>
      <c r="F33" s="5"/>
      <c r="G33" s="179" t="s">
        <v>244</v>
      </c>
      <c r="H33" s="113">
        <v>1</v>
      </c>
    </row>
    <row r="34" spans="1:8" ht="24" x14ac:dyDescent="0.55000000000000004">
      <c r="A34" s="99" t="s">
        <v>92</v>
      </c>
      <c r="B34" s="127"/>
      <c r="D34" s="160" t="s">
        <v>113</v>
      </c>
      <c r="E34" s="113">
        <f>COUNTIF(F2:F30,"คณะวิศวกรรมศาสตร์")</f>
        <v>5</v>
      </c>
      <c r="F34" s="5"/>
      <c r="G34" s="179" t="s">
        <v>177</v>
      </c>
      <c r="H34" s="113">
        <v>1</v>
      </c>
    </row>
    <row r="35" spans="1:8" ht="24" x14ac:dyDescent="0.55000000000000004">
      <c r="A35" s="112" t="s">
        <v>27</v>
      </c>
      <c r="B35" s="113">
        <f>COUNTIF(E2:E24,"ปริญญาโท")</f>
        <v>19</v>
      </c>
      <c r="D35" s="180" t="s">
        <v>124</v>
      </c>
      <c r="E35" s="113">
        <f>COUNTIF(F2:F31,"คณะวิทยาศาสตร์")</f>
        <v>1</v>
      </c>
      <c r="F35" s="5"/>
      <c r="G35" s="179" t="s">
        <v>166</v>
      </c>
      <c r="H35" s="113">
        <v>1</v>
      </c>
    </row>
    <row r="36" spans="1:8" ht="24" x14ac:dyDescent="0.55000000000000004">
      <c r="A36" s="112" t="s">
        <v>22</v>
      </c>
      <c r="B36" s="113">
        <f>COUNTIF(E2:E24,"ปริญญาเอก")</f>
        <v>4</v>
      </c>
      <c r="D36" s="180" t="s">
        <v>115</v>
      </c>
      <c r="E36" s="113">
        <f>COUNTIF(F2:F32,"คณะพยาบาลศาสตร์")</f>
        <v>1</v>
      </c>
      <c r="F36" s="5"/>
      <c r="G36" s="179" t="s">
        <v>97</v>
      </c>
      <c r="H36" s="113">
        <v>6</v>
      </c>
    </row>
    <row r="37" spans="1:8" ht="24" x14ac:dyDescent="0.55000000000000004">
      <c r="A37" s="5"/>
      <c r="B37" s="128">
        <f>SUBTOTAL(9,B34:B36)</f>
        <v>23</v>
      </c>
      <c r="D37" s="180" t="s">
        <v>118</v>
      </c>
      <c r="E37" s="113">
        <f>COUNTIF(F2:F33,"คณะสังคมศาสตร์")</f>
        <v>1</v>
      </c>
      <c r="F37" s="5"/>
      <c r="G37" s="179" t="s">
        <v>185</v>
      </c>
      <c r="H37" s="191">
        <v>1</v>
      </c>
    </row>
    <row r="38" spans="1:8" ht="24" x14ac:dyDescent="0.55000000000000004">
      <c r="D38" s="180" t="s">
        <v>121</v>
      </c>
      <c r="E38" s="113">
        <f>COUNTIF(F3:F34,"คณะสถาปัตยกรรมศาสตร์ ศิลปะและการออกแบบ")</f>
        <v>1</v>
      </c>
      <c r="F38" s="5"/>
      <c r="G38" s="179" t="s">
        <v>252</v>
      </c>
      <c r="H38" s="113">
        <v>1</v>
      </c>
    </row>
    <row r="39" spans="1:8" ht="24" x14ac:dyDescent="0.55000000000000004">
      <c r="A39" s="112" t="s">
        <v>26</v>
      </c>
      <c r="B39" s="113">
        <f>COUNTIF(D2:D25,"20-30 ปี")</f>
        <v>9</v>
      </c>
      <c r="E39" s="190">
        <f>SUM(E30:E38)</f>
        <v>23</v>
      </c>
      <c r="F39" s="5"/>
      <c r="G39" s="179" t="s">
        <v>351</v>
      </c>
      <c r="H39" s="191">
        <v>1</v>
      </c>
    </row>
    <row r="40" spans="1:8" ht="24" x14ac:dyDescent="0.55000000000000004">
      <c r="A40" s="112" t="s">
        <v>24</v>
      </c>
      <c r="B40" s="113">
        <f>COUNTIF(D2:D25,"31-40 ปี")</f>
        <v>10</v>
      </c>
      <c r="F40" s="5"/>
      <c r="G40" s="179" t="s">
        <v>145</v>
      </c>
      <c r="H40" s="191">
        <v>1</v>
      </c>
    </row>
    <row r="41" spans="1:8" ht="24" x14ac:dyDescent="0.55000000000000004">
      <c r="A41" s="112" t="s">
        <v>21</v>
      </c>
      <c r="B41" s="113">
        <f>COUNTIF(D2:D25,"41-50 ปี")</f>
        <v>3</v>
      </c>
      <c r="G41" s="179" t="s">
        <v>114</v>
      </c>
      <c r="H41" s="193">
        <v>2</v>
      </c>
    </row>
    <row r="42" spans="1:8" ht="24" customHeight="1" x14ac:dyDescent="0.55000000000000004">
      <c r="A42" s="112" t="s">
        <v>31</v>
      </c>
      <c r="B42" s="113">
        <f>COUNTIF(D2:D25,"51 ปีขึ้นไป")</f>
        <v>1</v>
      </c>
      <c r="G42" s="179" t="s">
        <v>276</v>
      </c>
      <c r="H42" s="191">
        <v>1</v>
      </c>
    </row>
    <row r="43" spans="1:8" ht="24" x14ac:dyDescent="0.55000000000000004">
      <c r="G43" s="179" t="s">
        <v>279</v>
      </c>
      <c r="H43" s="191">
        <v>1</v>
      </c>
    </row>
    <row r="44" spans="1:8" ht="24" x14ac:dyDescent="0.55000000000000004">
      <c r="G44" s="179" t="s">
        <v>144</v>
      </c>
      <c r="H44" s="191">
        <v>1</v>
      </c>
    </row>
    <row r="45" spans="1:8" ht="24" x14ac:dyDescent="0.55000000000000004">
      <c r="G45" s="179" t="s">
        <v>160</v>
      </c>
      <c r="H45" s="191">
        <v>1</v>
      </c>
    </row>
    <row r="46" spans="1:8" ht="24" x14ac:dyDescent="0.55000000000000004">
      <c r="G46" s="179" t="s">
        <v>301</v>
      </c>
      <c r="H46" s="191">
        <v>1</v>
      </c>
    </row>
    <row r="47" spans="1:8" ht="26.25" customHeight="1" x14ac:dyDescent="0.2">
      <c r="H47" s="111">
        <f>SUM(H31:H46)</f>
        <v>23</v>
      </c>
    </row>
  </sheetData>
  <autoFilter ref="G1:G115" xr:uid="{37CEA047-2684-4800-8A10-C061D03D3AF9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B2B2-EBFA-4E67-BF68-B868223CFE9D}">
  <sheetPr>
    <tabColor theme="8" tint="0.39997558519241921"/>
  </sheetPr>
  <dimension ref="A1:U50"/>
  <sheetViews>
    <sheetView topLeftCell="K1" zoomScale="80" zoomScaleNormal="80" workbookViewId="0">
      <selection activeCell="U18" sqref="U18"/>
    </sheetView>
  </sheetViews>
  <sheetFormatPr defaultColWidth="12.7109375" defaultRowHeight="12.75" x14ac:dyDescent="0.2"/>
  <cols>
    <col min="1" max="3" width="18.85546875" customWidth="1"/>
    <col min="4" max="4" width="35.5703125" bestFit="1" customWidth="1"/>
    <col min="5" max="5" width="18.85546875" customWidth="1"/>
    <col min="6" max="6" width="18.7109375" customWidth="1"/>
    <col min="7" max="7" width="34.7109375" bestFit="1" customWidth="1"/>
    <col min="8" max="8" width="22.5703125" bestFit="1" customWidth="1"/>
    <col min="9" max="27" width="18.85546875" customWidth="1"/>
  </cols>
  <sheetData>
    <row r="1" spans="1:21" x14ac:dyDescent="0.2">
      <c r="A1" s="186" t="s">
        <v>0</v>
      </c>
      <c r="B1" s="186" t="s">
        <v>94</v>
      </c>
      <c r="C1" s="186" t="s">
        <v>1</v>
      </c>
      <c r="D1" s="186" t="s">
        <v>2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  <c r="R1" s="186" t="s">
        <v>16</v>
      </c>
      <c r="S1" s="186" t="s">
        <v>17</v>
      </c>
      <c r="T1" s="186" t="s">
        <v>18</v>
      </c>
      <c r="U1" s="186" t="s">
        <v>19</v>
      </c>
    </row>
    <row r="2" spans="1:21" x14ac:dyDescent="0.2">
      <c r="A2" s="187">
        <v>45171.418825277782</v>
      </c>
      <c r="B2" s="188" t="s">
        <v>191</v>
      </c>
      <c r="C2" s="188" t="s">
        <v>25</v>
      </c>
      <c r="D2" s="188" t="s">
        <v>24</v>
      </c>
      <c r="E2" s="188" t="s">
        <v>22</v>
      </c>
      <c r="F2" s="188" t="s">
        <v>109</v>
      </c>
      <c r="G2" s="188" t="s">
        <v>96</v>
      </c>
      <c r="H2" s="188" t="s">
        <v>140</v>
      </c>
      <c r="I2" s="188">
        <v>5</v>
      </c>
      <c r="J2" s="188">
        <v>5</v>
      </c>
      <c r="K2" s="188">
        <v>5</v>
      </c>
      <c r="L2" s="188">
        <v>5</v>
      </c>
      <c r="M2" s="188">
        <v>5</v>
      </c>
      <c r="N2" s="188">
        <v>5</v>
      </c>
      <c r="O2" s="188">
        <v>5</v>
      </c>
      <c r="P2" s="188">
        <v>5</v>
      </c>
      <c r="Q2" s="188">
        <v>5</v>
      </c>
      <c r="R2" s="188">
        <v>1</v>
      </c>
      <c r="S2" s="188">
        <v>4</v>
      </c>
      <c r="T2" s="188">
        <v>4</v>
      </c>
    </row>
    <row r="3" spans="1:21" x14ac:dyDescent="0.2">
      <c r="A3" s="187">
        <v>45171.419419687503</v>
      </c>
      <c r="B3" s="188" t="s">
        <v>193</v>
      </c>
      <c r="C3" s="188" t="s">
        <v>20</v>
      </c>
      <c r="D3" s="188" t="s">
        <v>26</v>
      </c>
      <c r="E3" s="188" t="s">
        <v>27</v>
      </c>
      <c r="F3" s="188" t="s">
        <v>109</v>
      </c>
      <c r="G3" s="151" t="s">
        <v>100</v>
      </c>
      <c r="H3" s="188" t="s">
        <v>140</v>
      </c>
      <c r="I3" s="188">
        <v>5</v>
      </c>
      <c r="J3" s="188">
        <v>5</v>
      </c>
      <c r="K3" s="188">
        <v>5</v>
      </c>
      <c r="L3" s="188">
        <v>5</v>
      </c>
      <c r="M3" s="188">
        <v>5</v>
      </c>
      <c r="N3" s="188">
        <v>5</v>
      </c>
      <c r="O3" s="188">
        <v>5</v>
      </c>
      <c r="P3" s="188">
        <v>5</v>
      </c>
      <c r="Q3" s="188">
        <v>5</v>
      </c>
      <c r="R3" s="188">
        <v>5</v>
      </c>
      <c r="S3" s="188">
        <v>5</v>
      </c>
      <c r="T3" s="188">
        <v>5</v>
      </c>
      <c r="U3" s="188" t="s">
        <v>240</v>
      </c>
    </row>
    <row r="4" spans="1:21" x14ac:dyDescent="0.2">
      <c r="A4" s="187">
        <v>45171.425105462964</v>
      </c>
      <c r="B4" s="188" t="s">
        <v>262</v>
      </c>
      <c r="C4" s="188" t="s">
        <v>20</v>
      </c>
      <c r="D4" s="188" t="s">
        <v>24</v>
      </c>
      <c r="E4" s="188" t="s">
        <v>22</v>
      </c>
      <c r="F4" s="188" t="s">
        <v>121</v>
      </c>
      <c r="G4" s="188" t="s">
        <v>142</v>
      </c>
      <c r="H4" s="188" t="s">
        <v>140</v>
      </c>
      <c r="I4" s="188">
        <v>5</v>
      </c>
      <c r="J4" s="188">
        <v>5</v>
      </c>
      <c r="K4" s="188">
        <v>5</v>
      </c>
      <c r="L4" s="188">
        <v>5</v>
      </c>
      <c r="M4" s="188">
        <v>5</v>
      </c>
      <c r="N4" s="188">
        <v>5</v>
      </c>
      <c r="O4" s="188">
        <v>5</v>
      </c>
      <c r="P4" s="188">
        <v>5</v>
      </c>
      <c r="Q4" s="188">
        <v>5</v>
      </c>
      <c r="R4" s="188">
        <v>3</v>
      </c>
      <c r="S4" s="188">
        <v>4</v>
      </c>
      <c r="T4" s="188">
        <v>5</v>
      </c>
    </row>
    <row r="5" spans="1:21" ht="204" x14ac:dyDescent="0.2">
      <c r="A5" s="187">
        <v>45171.428511678241</v>
      </c>
      <c r="B5" s="188" t="s">
        <v>194</v>
      </c>
      <c r="C5" s="188" t="s">
        <v>20</v>
      </c>
      <c r="D5" s="188" t="s">
        <v>21</v>
      </c>
      <c r="E5" s="188" t="s">
        <v>22</v>
      </c>
      <c r="F5" s="188" t="s">
        <v>109</v>
      </c>
      <c r="G5" s="188" t="s">
        <v>96</v>
      </c>
      <c r="H5" s="188" t="s">
        <v>140</v>
      </c>
      <c r="I5" s="188">
        <v>5</v>
      </c>
      <c r="J5" s="188">
        <v>5</v>
      </c>
      <c r="K5" s="188">
        <v>4</v>
      </c>
      <c r="L5" s="188">
        <v>4</v>
      </c>
      <c r="M5" s="188">
        <v>5</v>
      </c>
      <c r="N5" s="188">
        <v>4</v>
      </c>
      <c r="O5" s="188">
        <v>5</v>
      </c>
      <c r="P5" s="188">
        <v>4</v>
      </c>
      <c r="Q5" s="188">
        <v>5</v>
      </c>
      <c r="R5" s="188">
        <v>4</v>
      </c>
      <c r="S5" s="188">
        <v>4</v>
      </c>
      <c r="T5" s="188">
        <v>4</v>
      </c>
      <c r="U5" s="189" t="s">
        <v>363</v>
      </c>
    </row>
    <row r="6" spans="1:21" x14ac:dyDescent="0.2">
      <c r="A6" s="187">
        <v>45171.431773217591</v>
      </c>
      <c r="B6" s="188" t="s">
        <v>282</v>
      </c>
      <c r="C6" s="188" t="s">
        <v>20</v>
      </c>
      <c r="D6" s="188" t="s">
        <v>21</v>
      </c>
      <c r="E6" s="188" t="s">
        <v>27</v>
      </c>
      <c r="F6" s="188" t="s">
        <v>109</v>
      </c>
      <c r="G6" s="188" t="s">
        <v>102</v>
      </c>
      <c r="H6" s="188" t="s">
        <v>140</v>
      </c>
      <c r="I6" s="188">
        <v>4</v>
      </c>
      <c r="J6" s="188">
        <v>3</v>
      </c>
      <c r="K6" s="188">
        <v>3</v>
      </c>
      <c r="L6" s="188">
        <v>3</v>
      </c>
      <c r="M6" s="188">
        <v>3</v>
      </c>
      <c r="N6" s="188">
        <v>3</v>
      </c>
      <c r="O6" s="188">
        <v>3</v>
      </c>
      <c r="P6" s="188">
        <v>3</v>
      </c>
      <c r="Q6" s="188">
        <v>4</v>
      </c>
      <c r="R6" s="188">
        <v>2</v>
      </c>
      <c r="S6" s="188">
        <v>2</v>
      </c>
      <c r="T6" s="188">
        <v>2</v>
      </c>
      <c r="U6" s="188" t="s">
        <v>283</v>
      </c>
    </row>
    <row r="7" spans="1:21" x14ac:dyDescent="0.2">
      <c r="A7" s="187">
        <v>45171.442929780096</v>
      </c>
      <c r="B7" s="188" t="s">
        <v>192</v>
      </c>
      <c r="C7" s="188" t="s">
        <v>20</v>
      </c>
      <c r="D7" s="188" t="s">
        <v>21</v>
      </c>
      <c r="E7" s="188" t="s">
        <v>22</v>
      </c>
      <c r="F7" s="188" t="s">
        <v>124</v>
      </c>
      <c r="G7" s="188" t="s">
        <v>145</v>
      </c>
      <c r="H7" s="188" t="s">
        <v>140</v>
      </c>
      <c r="I7" s="188">
        <v>5</v>
      </c>
      <c r="J7" s="188">
        <v>5</v>
      </c>
      <c r="K7" s="188">
        <v>5</v>
      </c>
      <c r="L7" s="188">
        <v>5</v>
      </c>
      <c r="M7" s="188">
        <v>5</v>
      </c>
      <c r="N7" s="188">
        <v>5</v>
      </c>
      <c r="O7" s="188">
        <v>5</v>
      </c>
      <c r="P7" s="188">
        <v>5</v>
      </c>
      <c r="Q7" s="188">
        <v>5</v>
      </c>
      <c r="R7" s="188">
        <v>5</v>
      </c>
      <c r="S7" s="188">
        <v>5</v>
      </c>
      <c r="T7" s="188">
        <v>5</v>
      </c>
    </row>
    <row r="8" spans="1:21" x14ac:dyDescent="0.2">
      <c r="A8" s="187">
        <v>45171.449864780094</v>
      </c>
      <c r="B8" s="188" t="s">
        <v>315</v>
      </c>
      <c r="C8" s="188" t="s">
        <v>20</v>
      </c>
      <c r="D8" s="188" t="s">
        <v>21</v>
      </c>
      <c r="E8" s="188" t="s">
        <v>22</v>
      </c>
      <c r="F8" s="188" t="s">
        <v>113</v>
      </c>
      <c r="G8" s="188" t="s">
        <v>316</v>
      </c>
      <c r="H8" s="188" t="s">
        <v>140</v>
      </c>
      <c r="I8" s="188">
        <v>5</v>
      </c>
      <c r="J8" s="188">
        <v>5</v>
      </c>
      <c r="K8" s="188">
        <v>5</v>
      </c>
      <c r="L8" s="188">
        <v>5</v>
      </c>
      <c r="M8" s="188">
        <v>5</v>
      </c>
      <c r="N8" s="188">
        <v>5</v>
      </c>
      <c r="O8" s="188">
        <v>1</v>
      </c>
      <c r="P8" s="188">
        <v>1</v>
      </c>
      <c r="Q8" s="188">
        <v>1</v>
      </c>
      <c r="R8" s="188">
        <v>3</v>
      </c>
      <c r="S8" s="188">
        <v>4</v>
      </c>
      <c r="T8" s="188">
        <v>4</v>
      </c>
      <c r="U8" s="188" t="s">
        <v>317</v>
      </c>
    </row>
    <row r="9" spans="1:21" x14ac:dyDescent="0.2">
      <c r="A9" s="187">
        <v>45171.450410057871</v>
      </c>
      <c r="B9" s="188" t="s">
        <v>171</v>
      </c>
      <c r="C9" s="188" t="s">
        <v>25</v>
      </c>
      <c r="D9" s="188" t="s">
        <v>24</v>
      </c>
      <c r="E9" s="188" t="s">
        <v>22</v>
      </c>
      <c r="F9" s="188" t="s">
        <v>115</v>
      </c>
      <c r="G9" s="188" t="s">
        <v>120</v>
      </c>
      <c r="H9" s="188" t="s">
        <v>140</v>
      </c>
      <c r="I9" s="188">
        <v>5</v>
      </c>
      <c r="J9" s="188">
        <v>5</v>
      </c>
      <c r="K9" s="188">
        <v>5</v>
      </c>
      <c r="L9" s="188">
        <v>5</v>
      </c>
      <c r="M9" s="188">
        <v>5</v>
      </c>
      <c r="N9" s="188">
        <v>5</v>
      </c>
      <c r="O9" s="188">
        <v>5</v>
      </c>
      <c r="P9" s="188">
        <v>5</v>
      </c>
      <c r="Q9" s="188">
        <v>5</v>
      </c>
      <c r="R9" s="188">
        <v>3</v>
      </c>
      <c r="S9" s="188">
        <v>4</v>
      </c>
      <c r="T9" s="188">
        <v>4</v>
      </c>
      <c r="U9" s="188" t="s">
        <v>365</v>
      </c>
    </row>
    <row r="10" spans="1:21" x14ac:dyDescent="0.2">
      <c r="A10" s="187">
        <v>45171.451073449076</v>
      </c>
      <c r="B10" s="188" t="s">
        <v>196</v>
      </c>
      <c r="C10" s="188" t="s">
        <v>20</v>
      </c>
      <c r="D10" s="188" t="s">
        <v>26</v>
      </c>
      <c r="E10" s="188" t="s">
        <v>22</v>
      </c>
      <c r="F10" s="188" t="s">
        <v>141</v>
      </c>
      <c r="G10" s="188" t="s">
        <v>197</v>
      </c>
      <c r="H10" s="188" t="s">
        <v>140</v>
      </c>
      <c r="I10" s="188">
        <v>5</v>
      </c>
      <c r="J10" s="188">
        <v>5</v>
      </c>
      <c r="K10" s="188">
        <v>3</v>
      </c>
      <c r="L10" s="188">
        <v>3</v>
      </c>
      <c r="M10" s="188">
        <v>5</v>
      </c>
      <c r="N10" s="188">
        <v>5</v>
      </c>
      <c r="O10" s="188">
        <v>4</v>
      </c>
      <c r="P10" s="188">
        <v>4</v>
      </c>
      <c r="Q10" s="188">
        <v>5</v>
      </c>
      <c r="R10" s="188">
        <v>1</v>
      </c>
      <c r="S10" s="188">
        <v>2</v>
      </c>
      <c r="T10" s="188">
        <v>2</v>
      </c>
      <c r="U10" s="188" t="s">
        <v>30</v>
      </c>
    </row>
    <row r="11" spans="1:21" x14ac:dyDescent="0.2">
      <c r="A11" s="187">
        <v>45171.454958981485</v>
      </c>
      <c r="B11" s="188" t="s">
        <v>323</v>
      </c>
      <c r="C11" s="188" t="s">
        <v>20</v>
      </c>
      <c r="D11" s="188" t="s">
        <v>24</v>
      </c>
      <c r="E11" s="188" t="s">
        <v>22</v>
      </c>
      <c r="F11" s="188" t="s">
        <v>113</v>
      </c>
      <c r="G11" s="188" t="s">
        <v>166</v>
      </c>
      <c r="H11" s="188" t="s">
        <v>140</v>
      </c>
      <c r="I11" s="188">
        <v>5</v>
      </c>
      <c r="J11" s="188">
        <v>5</v>
      </c>
      <c r="K11" s="188">
        <v>5</v>
      </c>
      <c r="L11" s="188">
        <v>5</v>
      </c>
      <c r="M11" s="188">
        <v>5</v>
      </c>
      <c r="N11" s="188">
        <v>5</v>
      </c>
      <c r="O11" s="188">
        <v>5</v>
      </c>
      <c r="P11" s="188">
        <v>5</v>
      </c>
      <c r="Q11" s="188">
        <v>5</v>
      </c>
      <c r="R11" s="188">
        <v>2</v>
      </c>
      <c r="S11" s="188">
        <v>4</v>
      </c>
      <c r="T11" s="188">
        <v>5</v>
      </c>
      <c r="U11" s="188" t="s">
        <v>324</v>
      </c>
    </row>
    <row r="12" spans="1:21" x14ac:dyDescent="0.2">
      <c r="A12" s="187">
        <v>45171.45776016204</v>
      </c>
      <c r="B12" s="188" t="s">
        <v>328</v>
      </c>
      <c r="C12" s="188" t="s">
        <v>25</v>
      </c>
      <c r="D12" s="188" t="s">
        <v>21</v>
      </c>
      <c r="E12" s="188" t="s">
        <v>22</v>
      </c>
      <c r="F12" s="188" t="s">
        <v>124</v>
      </c>
      <c r="G12" s="188" t="s">
        <v>329</v>
      </c>
      <c r="H12" s="188" t="s">
        <v>140</v>
      </c>
      <c r="I12" s="188">
        <v>4</v>
      </c>
      <c r="J12" s="188">
        <v>5</v>
      </c>
      <c r="K12" s="188">
        <v>5</v>
      </c>
      <c r="L12" s="188">
        <v>5</v>
      </c>
      <c r="M12" s="188">
        <v>4</v>
      </c>
      <c r="N12" s="188">
        <v>4</v>
      </c>
      <c r="O12" s="188">
        <v>4</v>
      </c>
      <c r="P12" s="188">
        <v>4</v>
      </c>
      <c r="Q12" s="188">
        <v>4</v>
      </c>
      <c r="R12" s="188">
        <v>2</v>
      </c>
      <c r="S12" s="188">
        <v>4</v>
      </c>
      <c r="T12" s="188">
        <v>4</v>
      </c>
    </row>
    <row r="13" spans="1:21" x14ac:dyDescent="0.2">
      <c r="A13" s="187">
        <v>45171.459791365742</v>
      </c>
      <c r="B13" s="188" t="s">
        <v>174</v>
      </c>
      <c r="C13" s="188" t="s">
        <v>25</v>
      </c>
      <c r="D13" s="188" t="s">
        <v>24</v>
      </c>
      <c r="E13" s="188" t="s">
        <v>22</v>
      </c>
      <c r="F13" s="188" t="s">
        <v>111</v>
      </c>
      <c r="G13" s="188" t="s">
        <v>100</v>
      </c>
      <c r="H13" s="188" t="s">
        <v>140</v>
      </c>
      <c r="I13" s="188">
        <v>5</v>
      </c>
      <c r="J13" s="188">
        <v>4</v>
      </c>
      <c r="K13" s="188">
        <v>5</v>
      </c>
      <c r="L13" s="188">
        <v>4</v>
      </c>
      <c r="M13" s="188">
        <v>4</v>
      </c>
      <c r="N13" s="188">
        <v>5</v>
      </c>
      <c r="O13" s="188">
        <v>4</v>
      </c>
      <c r="P13" s="188">
        <v>4</v>
      </c>
      <c r="Q13" s="188">
        <v>5</v>
      </c>
      <c r="R13" s="188">
        <v>3</v>
      </c>
      <c r="S13" s="188">
        <v>4</v>
      </c>
      <c r="T13" s="188">
        <v>5</v>
      </c>
      <c r="U13" s="188" t="s">
        <v>367</v>
      </c>
    </row>
    <row r="14" spans="1:21" x14ac:dyDescent="0.2">
      <c r="A14" s="187">
        <v>45171.462428402781</v>
      </c>
      <c r="B14" s="188" t="s">
        <v>195</v>
      </c>
      <c r="C14" s="188" t="s">
        <v>20</v>
      </c>
      <c r="D14" s="188" t="s">
        <v>21</v>
      </c>
      <c r="E14" s="188" t="s">
        <v>22</v>
      </c>
      <c r="F14" s="188" t="s">
        <v>109</v>
      </c>
      <c r="G14" s="188" t="s">
        <v>172</v>
      </c>
      <c r="H14" s="188" t="s">
        <v>140</v>
      </c>
      <c r="I14" s="188">
        <v>5</v>
      </c>
      <c r="J14" s="188">
        <v>5</v>
      </c>
      <c r="K14" s="188">
        <v>5</v>
      </c>
      <c r="L14" s="188">
        <v>5</v>
      </c>
      <c r="M14" s="188">
        <v>5</v>
      </c>
      <c r="N14" s="188">
        <v>5</v>
      </c>
      <c r="O14" s="188">
        <v>5</v>
      </c>
      <c r="P14" s="188">
        <v>5</v>
      </c>
      <c r="Q14" s="188">
        <v>5</v>
      </c>
      <c r="R14" s="188">
        <v>4</v>
      </c>
      <c r="S14" s="188">
        <v>4</v>
      </c>
      <c r="T14" s="188">
        <v>5</v>
      </c>
    </row>
    <row r="15" spans="1:21" x14ac:dyDescent="0.2">
      <c r="A15" s="187">
        <v>45171.4671833912</v>
      </c>
      <c r="B15" s="188" t="s">
        <v>198</v>
      </c>
      <c r="C15" s="188" t="s">
        <v>20</v>
      </c>
      <c r="D15" s="188" t="s">
        <v>24</v>
      </c>
      <c r="E15" s="188" t="s">
        <v>22</v>
      </c>
      <c r="F15" s="188" t="s">
        <v>118</v>
      </c>
      <c r="G15" s="188" t="s">
        <v>188</v>
      </c>
      <c r="H15" s="188" t="s">
        <v>140</v>
      </c>
      <c r="I15" s="188">
        <v>5</v>
      </c>
      <c r="J15" s="188">
        <v>5</v>
      </c>
      <c r="K15" s="188">
        <v>5</v>
      </c>
      <c r="L15" s="188">
        <v>5</v>
      </c>
      <c r="M15" s="188">
        <v>5</v>
      </c>
      <c r="N15" s="188">
        <v>5</v>
      </c>
      <c r="O15" s="188">
        <v>5</v>
      </c>
      <c r="P15" s="188">
        <v>5</v>
      </c>
      <c r="Q15" s="188">
        <v>5</v>
      </c>
      <c r="R15" s="188">
        <v>3</v>
      </c>
      <c r="S15" s="188">
        <v>4</v>
      </c>
      <c r="T15" s="188">
        <v>4</v>
      </c>
    </row>
    <row r="16" spans="1:21" x14ac:dyDescent="0.2">
      <c r="A16" s="187">
        <v>45171.469553449075</v>
      </c>
      <c r="B16" s="188" t="s">
        <v>199</v>
      </c>
      <c r="C16" s="188" t="s">
        <v>20</v>
      </c>
      <c r="D16" s="188" t="s">
        <v>24</v>
      </c>
      <c r="E16" s="188" t="s">
        <v>27</v>
      </c>
      <c r="F16" s="188" t="s">
        <v>111</v>
      </c>
      <c r="G16" s="188" t="s">
        <v>100</v>
      </c>
      <c r="H16" s="188" t="s">
        <v>140</v>
      </c>
      <c r="I16" s="188">
        <v>5</v>
      </c>
      <c r="J16" s="188">
        <v>5</v>
      </c>
      <c r="K16" s="188">
        <v>5</v>
      </c>
      <c r="L16" s="188">
        <v>5</v>
      </c>
      <c r="M16" s="188">
        <v>4</v>
      </c>
      <c r="N16" s="188">
        <v>4</v>
      </c>
      <c r="O16" s="188">
        <v>5</v>
      </c>
      <c r="P16" s="188">
        <v>5</v>
      </c>
      <c r="Q16" s="188">
        <v>5</v>
      </c>
      <c r="R16" s="188">
        <v>4</v>
      </c>
      <c r="S16" s="188">
        <v>4</v>
      </c>
      <c r="T16" s="188">
        <v>5</v>
      </c>
    </row>
    <row r="17" spans="1:21" x14ac:dyDescent="0.2">
      <c r="A17" s="187">
        <v>45171.473234849538</v>
      </c>
      <c r="B17" s="188" t="s">
        <v>346</v>
      </c>
      <c r="C17" s="188" t="s">
        <v>25</v>
      </c>
      <c r="D17" s="188" t="s">
        <v>31</v>
      </c>
      <c r="E17" s="188" t="s">
        <v>27</v>
      </c>
      <c r="F17" s="188" t="s">
        <v>109</v>
      </c>
      <c r="G17" s="188" t="s">
        <v>102</v>
      </c>
      <c r="H17" s="188" t="s">
        <v>140</v>
      </c>
      <c r="I17" s="188">
        <v>5</v>
      </c>
      <c r="J17" s="188">
        <v>4</v>
      </c>
      <c r="K17" s="188">
        <v>3</v>
      </c>
      <c r="L17" s="188">
        <v>3</v>
      </c>
      <c r="M17" s="188">
        <v>5</v>
      </c>
      <c r="N17" s="188">
        <v>4</v>
      </c>
      <c r="O17" s="188">
        <v>5</v>
      </c>
      <c r="P17" s="188">
        <v>5</v>
      </c>
      <c r="Q17" s="188">
        <v>5</v>
      </c>
      <c r="R17" s="188">
        <v>5</v>
      </c>
      <c r="S17" s="188">
        <v>5</v>
      </c>
      <c r="T17" s="188">
        <v>5</v>
      </c>
      <c r="U17" s="188" t="s">
        <v>347</v>
      </c>
    </row>
    <row r="18" spans="1:21" x14ac:dyDescent="0.2">
      <c r="A18" s="187">
        <v>45171.503801342595</v>
      </c>
      <c r="B18" s="188" t="s">
        <v>353</v>
      </c>
      <c r="C18" s="188" t="s">
        <v>25</v>
      </c>
      <c r="D18" s="188" t="s">
        <v>21</v>
      </c>
      <c r="E18" s="188" t="s">
        <v>22</v>
      </c>
      <c r="F18" s="188" t="s">
        <v>113</v>
      </c>
      <c r="G18" s="188" t="s">
        <v>354</v>
      </c>
      <c r="H18" s="188" t="s">
        <v>140</v>
      </c>
      <c r="I18" s="188">
        <v>5</v>
      </c>
      <c r="J18" s="188">
        <v>5</v>
      </c>
      <c r="K18" s="188">
        <v>4</v>
      </c>
      <c r="L18" s="188">
        <v>4</v>
      </c>
      <c r="M18" s="188">
        <v>5</v>
      </c>
      <c r="N18" s="188">
        <v>5</v>
      </c>
      <c r="O18" s="188">
        <v>5</v>
      </c>
      <c r="P18" s="188">
        <v>5</v>
      </c>
      <c r="Q18" s="188">
        <v>5</v>
      </c>
      <c r="R18" s="188">
        <v>2</v>
      </c>
      <c r="S18" s="188">
        <v>4</v>
      </c>
      <c r="T18" s="188">
        <v>5</v>
      </c>
      <c r="U18" s="188" t="s">
        <v>355</v>
      </c>
    </row>
    <row r="19" spans="1:21" ht="23.25" x14ac:dyDescent="0.2">
      <c r="I19" s="1">
        <f>AVERAGE(I2:I18)</f>
        <v>4.882352941176471</v>
      </c>
      <c r="J19" s="1">
        <f t="shared" ref="J19:T19" si="0">AVERAGE(J2:J18)</f>
        <v>4.7647058823529411</v>
      </c>
      <c r="K19" s="1">
        <f t="shared" si="0"/>
        <v>4.5294117647058822</v>
      </c>
      <c r="L19" s="1">
        <f t="shared" si="0"/>
        <v>4.4705882352941178</v>
      </c>
      <c r="M19" s="1">
        <f t="shared" si="0"/>
        <v>4.7058823529411766</v>
      </c>
      <c r="N19" s="1">
        <f t="shared" si="0"/>
        <v>4.6470588235294121</v>
      </c>
      <c r="O19" s="1">
        <f t="shared" si="0"/>
        <v>4.4705882352941178</v>
      </c>
      <c r="P19" s="1">
        <f t="shared" si="0"/>
        <v>4.4117647058823533</v>
      </c>
      <c r="Q19" s="1">
        <f t="shared" si="0"/>
        <v>4.6470588235294121</v>
      </c>
      <c r="R19" s="1">
        <f t="shared" si="0"/>
        <v>3.0588235294117645</v>
      </c>
      <c r="S19" s="1">
        <f t="shared" si="0"/>
        <v>3.9411764705882355</v>
      </c>
      <c r="T19" s="1">
        <f t="shared" si="0"/>
        <v>4.2941176470588234</v>
      </c>
    </row>
    <row r="20" spans="1:21" ht="23.25" x14ac:dyDescent="0.2">
      <c r="I20" s="2">
        <f>STDEV(I2:I19)</f>
        <v>0.32218973970892129</v>
      </c>
      <c r="J20" s="2">
        <f t="shared" ref="J20:T20" si="1">STDEV(J2:J19)</f>
        <v>0.54550697032327689</v>
      </c>
      <c r="K20" s="2">
        <f t="shared" si="1"/>
        <v>0.77593564460428777</v>
      </c>
      <c r="L20" s="2">
        <f t="shared" si="1"/>
        <v>0.77593564460428777</v>
      </c>
      <c r="M20" s="2">
        <f t="shared" si="1"/>
        <v>0.57031527734309906</v>
      </c>
      <c r="N20" s="2">
        <f t="shared" si="1"/>
        <v>0.58823529411764963</v>
      </c>
      <c r="O20" s="2">
        <f t="shared" si="1"/>
        <v>1.0356951095093523</v>
      </c>
      <c r="P20" s="2">
        <f t="shared" si="1"/>
        <v>1.0323487514578968</v>
      </c>
      <c r="Q20" s="2">
        <f t="shared" si="1"/>
        <v>0.9665692191267653</v>
      </c>
      <c r="R20" s="2">
        <f t="shared" si="1"/>
        <v>1.2588785034725107</v>
      </c>
      <c r="S20" s="2">
        <f t="shared" si="1"/>
        <v>0.80224598217563847</v>
      </c>
      <c r="T20" s="2">
        <f t="shared" si="1"/>
        <v>0.95576922407481801</v>
      </c>
    </row>
    <row r="21" spans="1:21" ht="23.25" x14ac:dyDescent="0.2">
      <c r="I21" s="3">
        <f>AVERAGE(I2:I20)</f>
        <v>4.642344351625546</v>
      </c>
      <c r="J21" s="3">
        <f t="shared" ref="J21:T21" si="2">AVERAGE(J2:J20)</f>
        <v>4.5426427817198007</v>
      </c>
      <c r="K21" s="3">
        <f t="shared" si="2"/>
        <v>4.3318603899636932</v>
      </c>
      <c r="L21" s="3">
        <f t="shared" si="2"/>
        <v>4.2761328357841268</v>
      </c>
      <c r="M21" s="3">
        <f t="shared" si="2"/>
        <v>4.4882209279096985</v>
      </c>
      <c r="N21" s="3">
        <f t="shared" si="2"/>
        <v>4.4334365325077396</v>
      </c>
      <c r="O21" s="3">
        <f t="shared" si="2"/>
        <v>4.2898043865686031</v>
      </c>
      <c r="P21" s="3">
        <f t="shared" si="2"/>
        <v>4.233900708281066</v>
      </c>
      <c r="Q21" s="3">
        <f t="shared" si="2"/>
        <v>4.4533488443503249</v>
      </c>
      <c r="R21" s="3">
        <f t="shared" si="2"/>
        <v>2.9640895806781198</v>
      </c>
      <c r="S21" s="3">
        <f t="shared" si="2"/>
        <v>3.7759696027770455</v>
      </c>
      <c r="T21" s="3">
        <f t="shared" si="2"/>
        <v>4.1184150984807175</v>
      </c>
    </row>
    <row r="22" spans="1:21" ht="23.25" x14ac:dyDescent="0.2">
      <c r="I22" s="4">
        <f>STDEV(I2:I18)</f>
        <v>0.33210558207753577</v>
      </c>
      <c r="J22" s="4">
        <f t="shared" ref="J22:T22" si="3">STDEV(J2:J18)</f>
        <v>0.56229571453838723</v>
      </c>
      <c r="K22" s="4">
        <f t="shared" si="3"/>
        <v>0.79981615534630335</v>
      </c>
      <c r="L22" s="4">
        <f t="shared" si="3"/>
        <v>0.79981615534630335</v>
      </c>
      <c r="M22" s="4">
        <f t="shared" si="3"/>
        <v>0.58786753209725406</v>
      </c>
      <c r="N22" s="4">
        <f t="shared" si="3"/>
        <v>0.60633906259083203</v>
      </c>
      <c r="O22" s="4">
        <f t="shared" si="3"/>
        <v>1.0675700831106789</v>
      </c>
      <c r="P22" s="4">
        <f t="shared" si="3"/>
        <v>1.0641207361838556</v>
      </c>
      <c r="Q22" s="4">
        <f t="shared" si="3"/>
        <v>0.99631674623260702</v>
      </c>
      <c r="R22" s="4">
        <f t="shared" si="3"/>
        <v>1.2976222599091634</v>
      </c>
      <c r="S22" s="4">
        <f t="shared" si="3"/>
        <v>0.82693623055938514</v>
      </c>
      <c r="T22" s="4">
        <f t="shared" si="3"/>
        <v>0.98518436614377713</v>
      </c>
    </row>
    <row r="23" spans="1:21" ht="24" x14ac:dyDescent="0.55000000000000004">
      <c r="A23" s="99" t="s">
        <v>91</v>
      </c>
      <c r="D23" s="129" t="s">
        <v>90</v>
      </c>
      <c r="E23" s="5"/>
      <c r="F23" s="127"/>
      <c r="H23" s="5"/>
    </row>
    <row r="24" spans="1:21" ht="24" x14ac:dyDescent="0.55000000000000004">
      <c r="A24" s="112" t="s">
        <v>25</v>
      </c>
      <c r="B24" s="113">
        <f>COUNTIF(C2:C18,"หญิง")</f>
        <v>6</v>
      </c>
      <c r="D24" s="114" t="s">
        <v>109</v>
      </c>
      <c r="E24" s="113">
        <f>COUNTIF(F2:F18,"คณะศึกษาศาสตร์")</f>
        <v>6</v>
      </c>
      <c r="F24" s="5"/>
      <c r="G24" s="198" t="s">
        <v>96</v>
      </c>
      <c r="H24" s="113">
        <v>2</v>
      </c>
    </row>
    <row r="25" spans="1:21" ht="24" x14ac:dyDescent="0.55000000000000004">
      <c r="A25" s="112" t="s">
        <v>20</v>
      </c>
      <c r="B25" s="113">
        <f>COUNTIF(C2:C18,"ชาย")</f>
        <v>11</v>
      </c>
      <c r="D25" s="114" t="s">
        <v>121</v>
      </c>
      <c r="E25" s="113">
        <f>COUNTIF(F2:F19,"คณะสถาปัตยกรรมศาสตร์ ศิลปะและการออกแบบ")</f>
        <v>1</v>
      </c>
      <c r="F25" s="5"/>
      <c r="G25" s="198" t="s">
        <v>100</v>
      </c>
      <c r="H25" s="113">
        <v>1</v>
      </c>
    </row>
    <row r="26" spans="1:21" ht="24" x14ac:dyDescent="0.55000000000000004">
      <c r="B26" s="111">
        <f>SUBTOTAL(9,B24:B25)</f>
        <v>17</v>
      </c>
      <c r="D26" s="114" t="s">
        <v>141</v>
      </c>
      <c r="E26" s="113">
        <f>COUNTIF(F2:F20,"คณะวิทยาศาสตร์การแพทย์")</f>
        <v>1</v>
      </c>
      <c r="F26" s="5"/>
      <c r="G26" s="198" t="s">
        <v>142</v>
      </c>
      <c r="H26" s="113">
        <f>COUNTIF(G2:G20,"หลักสูตรและการสอน")</f>
        <v>2</v>
      </c>
    </row>
    <row r="27" spans="1:21" ht="24" x14ac:dyDescent="0.55000000000000004">
      <c r="D27" s="196" t="s">
        <v>113</v>
      </c>
      <c r="E27" s="113">
        <f>COUNTIF(F2:F21,"คณะวิศวกรรมศาสตร์")</f>
        <v>3</v>
      </c>
      <c r="F27" s="5"/>
      <c r="G27" s="198" t="s">
        <v>354</v>
      </c>
      <c r="H27" s="113">
        <v>1</v>
      </c>
    </row>
    <row r="28" spans="1:21" ht="24" x14ac:dyDescent="0.55000000000000004">
      <c r="A28" s="99" t="s">
        <v>92</v>
      </c>
      <c r="B28" s="127"/>
      <c r="D28" s="179" t="s">
        <v>115</v>
      </c>
      <c r="E28" s="113">
        <f>COUNTIF(F2:F26,"คณะพยาบาลศาสตร์")</f>
        <v>1</v>
      </c>
      <c r="F28" s="5"/>
      <c r="G28" s="198" t="s">
        <v>102</v>
      </c>
      <c r="H28" s="113">
        <f>COUNTIF(G2:G22,"การบริหารการศึกษา")</f>
        <v>2</v>
      </c>
    </row>
    <row r="29" spans="1:21" ht="24" x14ac:dyDescent="0.55000000000000004">
      <c r="A29" s="112" t="s">
        <v>27</v>
      </c>
      <c r="B29" s="113">
        <f>COUNTIF(E2:E18,"ปริญญาโท")</f>
        <v>4</v>
      </c>
      <c r="D29" s="197" t="s">
        <v>118</v>
      </c>
      <c r="E29" s="113">
        <f>COUNTIF(F2:F23,"คณะสังคมศาสตร์")</f>
        <v>1</v>
      </c>
      <c r="F29" s="5"/>
      <c r="G29" s="198" t="s">
        <v>145</v>
      </c>
      <c r="H29" s="113">
        <v>1</v>
      </c>
    </row>
    <row r="30" spans="1:21" ht="24" x14ac:dyDescent="0.55000000000000004">
      <c r="A30" s="112" t="s">
        <v>22</v>
      </c>
      <c r="B30" s="113">
        <f>COUNTIF(E2:E18,"ปริญญาเอก")</f>
        <v>13</v>
      </c>
      <c r="D30" s="197" t="s">
        <v>111</v>
      </c>
      <c r="E30" s="113">
        <f>COUNTIF(F2:F24,"คณะมนุษยศาสตร์")</f>
        <v>2</v>
      </c>
      <c r="F30" s="5"/>
      <c r="G30" s="198" t="s">
        <v>316</v>
      </c>
      <c r="H30" s="113">
        <v>1</v>
      </c>
    </row>
    <row r="31" spans="1:21" ht="24" x14ac:dyDescent="0.55000000000000004">
      <c r="A31" s="5"/>
      <c r="B31" s="128">
        <f>SUBTOTAL(9,B28:B30)</f>
        <v>17</v>
      </c>
      <c r="D31" s="197" t="s">
        <v>124</v>
      </c>
      <c r="E31" s="113">
        <f>COUNTIF(F2:F25,"คณะวิทยาศาสตร์")</f>
        <v>2</v>
      </c>
      <c r="F31" s="5"/>
      <c r="G31" s="198" t="s">
        <v>120</v>
      </c>
      <c r="H31" s="113">
        <f>COUNTIF(G2:G25,"รัฐศาสตร์")</f>
        <v>1</v>
      </c>
    </row>
    <row r="32" spans="1:21" ht="24" x14ac:dyDescent="0.55000000000000004">
      <c r="E32" s="111">
        <f>SUM(E24:E31)</f>
        <v>17</v>
      </c>
      <c r="F32" s="5"/>
      <c r="G32" s="198" t="s">
        <v>197</v>
      </c>
      <c r="H32" s="113">
        <f>COUNTIF(G2:G26,"ศิลปะและการออกแบบ")</f>
        <v>2</v>
      </c>
    </row>
    <row r="33" spans="1:8" ht="24" x14ac:dyDescent="0.55000000000000004">
      <c r="A33" s="112" t="s">
        <v>26</v>
      </c>
      <c r="B33" s="113">
        <f>COUNTIF(D2:D19,"20-30 ปี")</f>
        <v>2</v>
      </c>
      <c r="F33" s="5"/>
      <c r="G33" s="198" t="s">
        <v>166</v>
      </c>
      <c r="H33" s="113">
        <v>1</v>
      </c>
    </row>
    <row r="34" spans="1:8" ht="24" x14ac:dyDescent="0.55000000000000004">
      <c r="A34" s="112" t="s">
        <v>24</v>
      </c>
      <c r="B34" s="113">
        <f>COUNTIF(D2:D18,"31-40 ปี")</f>
        <v>7</v>
      </c>
      <c r="F34" s="5"/>
      <c r="G34" s="198" t="s">
        <v>329</v>
      </c>
      <c r="H34" s="113">
        <v>1</v>
      </c>
    </row>
    <row r="35" spans="1:8" ht="24" x14ac:dyDescent="0.55000000000000004">
      <c r="A35" s="112" t="s">
        <v>21</v>
      </c>
      <c r="B35" s="113">
        <f>COUNTIF(D2:D19,"41-50 ปี")</f>
        <v>7</v>
      </c>
      <c r="G35" s="198" t="s">
        <v>172</v>
      </c>
      <c r="H35" s="113">
        <v>1</v>
      </c>
    </row>
    <row r="36" spans="1:8" ht="24" customHeight="1" x14ac:dyDescent="0.55000000000000004">
      <c r="A36" s="112" t="s">
        <v>31</v>
      </c>
      <c r="B36" s="113">
        <f>COUNTIF(D2:D19,"51 ปีขึ้นไป")</f>
        <v>1</v>
      </c>
      <c r="G36" s="198" t="s">
        <v>188</v>
      </c>
      <c r="H36" s="113">
        <v>1</v>
      </c>
    </row>
    <row r="37" spans="1:8" ht="24" customHeight="1" x14ac:dyDescent="0.2">
      <c r="B37" s="111">
        <f>SUBTOTAL(9,B33:B36)</f>
        <v>17</v>
      </c>
      <c r="H37" s="195">
        <f>SUM(H24:H36)</f>
        <v>17</v>
      </c>
    </row>
    <row r="38" spans="1:8" ht="24" customHeight="1" x14ac:dyDescent="0.2"/>
    <row r="39" spans="1:8" ht="24" customHeight="1" x14ac:dyDescent="0.2"/>
    <row r="40" spans="1:8" ht="24" customHeight="1" x14ac:dyDescent="0.2"/>
    <row r="41" spans="1:8" ht="24" customHeight="1" x14ac:dyDescent="0.2"/>
    <row r="42" spans="1:8" ht="24" customHeight="1" x14ac:dyDescent="0.2"/>
    <row r="43" spans="1:8" ht="24" customHeight="1" x14ac:dyDescent="0.2"/>
    <row r="44" spans="1:8" ht="24" customHeight="1" x14ac:dyDescent="0.2"/>
    <row r="45" spans="1:8" ht="24" customHeight="1" x14ac:dyDescent="0.2">
      <c r="G45" s="175"/>
    </row>
    <row r="46" spans="1:8" ht="24" customHeight="1" x14ac:dyDescent="0.2"/>
    <row r="47" spans="1:8" ht="24" customHeight="1" x14ac:dyDescent="0.2">
      <c r="G47" s="175"/>
    </row>
    <row r="48" spans="1:8" ht="24" customHeight="1" x14ac:dyDescent="0.2">
      <c r="G48" s="175"/>
    </row>
    <row r="49" spans="7:7" ht="24" customHeight="1" x14ac:dyDescent="0.2"/>
    <row r="50" spans="7:7" ht="24" customHeight="1" x14ac:dyDescent="0.2">
      <c r="G50" s="17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737"/>
  <sheetViews>
    <sheetView tabSelected="1" topLeftCell="A634" zoomScale="110" zoomScaleNormal="110" workbookViewId="0">
      <selection activeCell="A633" sqref="A633"/>
    </sheetView>
  </sheetViews>
  <sheetFormatPr defaultColWidth="9.140625" defaultRowHeight="21.75" x14ac:dyDescent="0.5"/>
  <cols>
    <col min="1" max="1" width="76" style="97" customWidth="1"/>
    <col min="2" max="2" width="7.140625" style="98" bestFit="1" customWidth="1"/>
    <col min="3" max="3" width="8.28515625" style="98" customWidth="1"/>
    <col min="4" max="4" width="8.5703125" style="61" customWidth="1"/>
    <col min="5" max="5" width="7.140625" style="61" customWidth="1"/>
    <col min="6" max="6" width="11.42578125" style="61" bestFit="1" customWidth="1"/>
    <col min="7" max="16384" width="9.140625" style="61"/>
  </cols>
  <sheetData>
    <row r="1" spans="1:5" s="14" customFormat="1" ht="30.75" x14ac:dyDescent="0.7">
      <c r="A1" s="234" t="s">
        <v>36</v>
      </c>
      <c r="B1" s="234"/>
      <c r="C1" s="234"/>
      <c r="D1" s="234"/>
    </row>
    <row r="2" spans="1:5" s="14" customFormat="1" ht="27.75" x14ac:dyDescent="0.65">
      <c r="A2" s="235" t="s">
        <v>231</v>
      </c>
      <c r="B2" s="235"/>
      <c r="C2" s="235"/>
      <c r="D2" s="235"/>
    </row>
    <row r="3" spans="1:5" s="14" customFormat="1" ht="12" customHeight="1" x14ac:dyDescent="0.5">
      <c r="A3" s="15"/>
      <c r="B3" s="16"/>
      <c r="C3" s="16"/>
    </row>
    <row r="4" spans="1:5" s="7" customFormat="1" ht="24" x14ac:dyDescent="0.55000000000000004">
      <c r="A4" s="6" t="s">
        <v>37</v>
      </c>
      <c r="B4" s="10"/>
      <c r="C4" s="10"/>
    </row>
    <row r="5" spans="1:5" s="7" customFormat="1" ht="24" x14ac:dyDescent="0.55000000000000004">
      <c r="A5" s="6" t="s">
        <v>390</v>
      </c>
      <c r="B5" s="10"/>
      <c r="C5" s="10"/>
    </row>
    <row r="6" spans="1:5" s="7" customFormat="1" ht="24" x14ac:dyDescent="0.55000000000000004">
      <c r="A6" s="126" t="s">
        <v>369</v>
      </c>
      <c r="B6" s="5"/>
      <c r="C6" s="5"/>
      <c r="E6" s="5"/>
    </row>
    <row r="7" spans="1:5" s="7" customFormat="1" ht="24" x14ac:dyDescent="0.55000000000000004">
      <c r="A7" s="126" t="s">
        <v>370</v>
      </c>
      <c r="B7" s="5"/>
      <c r="C7" s="5"/>
      <c r="E7" s="5"/>
    </row>
    <row r="8" spans="1:5" s="7" customFormat="1" ht="24" x14ac:dyDescent="0.55000000000000004">
      <c r="A8" s="6" t="s">
        <v>371</v>
      </c>
      <c r="B8" s="5"/>
      <c r="C8" s="5"/>
      <c r="E8" s="5"/>
    </row>
    <row r="9" spans="1:5" s="7" customFormat="1" ht="24" x14ac:dyDescent="0.55000000000000004">
      <c r="A9" s="6" t="s">
        <v>373</v>
      </c>
      <c r="B9" s="5"/>
      <c r="C9" s="5"/>
      <c r="E9" s="5"/>
    </row>
    <row r="10" spans="1:5" s="7" customFormat="1" ht="24" x14ac:dyDescent="0.55000000000000004">
      <c r="A10" s="6" t="s">
        <v>372</v>
      </c>
      <c r="B10" s="5"/>
      <c r="C10" s="5"/>
      <c r="E10" s="5"/>
    </row>
    <row r="11" spans="1:5" s="7" customFormat="1" ht="12.75" customHeight="1" x14ac:dyDescent="0.55000000000000004">
      <c r="A11" s="6"/>
      <c r="B11" s="5"/>
      <c r="C11" s="5"/>
      <c r="E11" s="5"/>
    </row>
    <row r="12" spans="1:5" s="7" customFormat="1" ht="21.75" customHeight="1" x14ac:dyDescent="0.55000000000000004">
      <c r="A12" s="17" t="s">
        <v>38</v>
      </c>
      <c r="B12" s="10"/>
      <c r="C12" s="10"/>
    </row>
    <row r="13" spans="1:5" s="7" customFormat="1" ht="19.5" customHeight="1" x14ac:dyDescent="0.55000000000000004">
      <c r="A13" s="18" t="s">
        <v>39</v>
      </c>
      <c r="B13" s="10"/>
      <c r="C13" s="10"/>
    </row>
    <row r="14" spans="1:5" s="7" customFormat="1" ht="19.5" customHeight="1" x14ac:dyDescent="0.55000000000000004">
      <c r="A14" s="18" t="s">
        <v>40</v>
      </c>
      <c r="B14" s="10"/>
      <c r="C14" s="10"/>
    </row>
    <row r="15" spans="1:5" s="7" customFormat="1" ht="22.5" customHeight="1" x14ac:dyDescent="0.55000000000000004">
      <c r="A15" s="119" t="s">
        <v>41</v>
      </c>
      <c r="B15" s="20" t="s">
        <v>42</v>
      </c>
      <c r="C15" s="120" t="s">
        <v>43</v>
      </c>
    </row>
    <row r="16" spans="1:5" s="7" customFormat="1" ht="24" x14ac:dyDescent="0.55000000000000004">
      <c r="A16" s="21" t="s">
        <v>44</v>
      </c>
      <c r="B16" s="22"/>
      <c r="C16" s="23"/>
    </row>
    <row r="17" spans="1:3" s="7" customFormat="1" ht="24" x14ac:dyDescent="0.55000000000000004">
      <c r="A17" s="24" t="s">
        <v>46</v>
      </c>
      <c r="B17" s="25">
        <v>14</v>
      </c>
      <c r="C17" s="26">
        <f>B17*100/92</f>
        <v>15.217391304347826</v>
      </c>
    </row>
    <row r="18" spans="1:3" s="7" customFormat="1" ht="24" x14ac:dyDescent="0.55000000000000004">
      <c r="A18" s="27" t="s">
        <v>45</v>
      </c>
      <c r="B18" s="28">
        <v>9</v>
      </c>
      <c r="C18" s="29">
        <f>B18*100/92</f>
        <v>9.7826086956521738</v>
      </c>
    </row>
    <row r="19" spans="1:3" s="7" customFormat="1" ht="24" x14ac:dyDescent="0.55000000000000004">
      <c r="A19" s="24" t="s">
        <v>127</v>
      </c>
      <c r="B19" s="25"/>
      <c r="C19" s="26"/>
    </row>
    <row r="20" spans="1:3" s="7" customFormat="1" ht="24" x14ac:dyDescent="0.55000000000000004">
      <c r="A20" s="24" t="s">
        <v>46</v>
      </c>
      <c r="B20" s="25">
        <v>11</v>
      </c>
      <c r="C20" s="26">
        <f>B20*100/92</f>
        <v>11.956521739130435</v>
      </c>
    </row>
    <row r="21" spans="1:3" s="7" customFormat="1" ht="24" x14ac:dyDescent="0.55000000000000004">
      <c r="A21" s="27" t="s">
        <v>45</v>
      </c>
      <c r="B21" s="28">
        <v>2</v>
      </c>
      <c r="C21" s="26">
        <f>B21*100/92</f>
        <v>2.1739130434782608</v>
      </c>
    </row>
    <row r="22" spans="1:3" s="7" customFormat="1" ht="24" x14ac:dyDescent="0.55000000000000004">
      <c r="A22" s="21" t="s">
        <v>156</v>
      </c>
      <c r="B22" s="22"/>
      <c r="C22" s="23"/>
    </row>
    <row r="23" spans="1:3" s="7" customFormat="1" ht="24" x14ac:dyDescent="0.55000000000000004">
      <c r="A23" s="24" t="s">
        <v>46</v>
      </c>
      <c r="B23" s="25">
        <v>10</v>
      </c>
      <c r="C23" s="26">
        <f>B23*100/92</f>
        <v>10.869565217391305</v>
      </c>
    </row>
    <row r="24" spans="1:3" s="7" customFormat="1" ht="24" x14ac:dyDescent="0.55000000000000004">
      <c r="A24" s="27" t="s">
        <v>45</v>
      </c>
      <c r="B24" s="28">
        <v>6</v>
      </c>
      <c r="C24" s="26">
        <f>B24*100/92</f>
        <v>6.5217391304347823</v>
      </c>
    </row>
    <row r="25" spans="1:3" s="7" customFormat="1" ht="24" x14ac:dyDescent="0.55000000000000004">
      <c r="A25" s="24" t="s">
        <v>47</v>
      </c>
      <c r="B25" s="25"/>
      <c r="C25" s="23"/>
    </row>
    <row r="26" spans="1:3" s="7" customFormat="1" ht="24" x14ac:dyDescent="0.55000000000000004">
      <c r="A26" s="24" t="s">
        <v>46</v>
      </c>
      <c r="B26" s="25">
        <v>13</v>
      </c>
      <c r="C26" s="26">
        <f>B26*100/92</f>
        <v>14.130434782608695</v>
      </c>
    </row>
    <row r="27" spans="1:3" s="7" customFormat="1" ht="24" x14ac:dyDescent="0.55000000000000004">
      <c r="A27" s="27" t="s">
        <v>45</v>
      </c>
      <c r="B27" s="32">
        <v>10</v>
      </c>
      <c r="C27" s="29">
        <f>B27*100/92</f>
        <v>10.869565217391305</v>
      </c>
    </row>
    <row r="28" spans="1:3" s="7" customFormat="1" ht="24" x14ac:dyDescent="0.55000000000000004">
      <c r="A28" s="24" t="s">
        <v>146</v>
      </c>
      <c r="B28" s="25"/>
      <c r="C28" s="26"/>
    </row>
    <row r="29" spans="1:3" s="7" customFormat="1" ht="24" x14ac:dyDescent="0.55000000000000004">
      <c r="A29" s="24" t="s">
        <v>46</v>
      </c>
      <c r="B29" s="25">
        <v>6</v>
      </c>
      <c r="C29" s="26">
        <f>B29*100/92</f>
        <v>6.5217391304347823</v>
      </c>
    </row>
    <row r="30" spans="1:3" s="7" customFormat="1" ht="24" x14ac:dyDescent="0.55000000000000004">
      <c r="A30" s="24" t="s">
        <v>45</v>
      </c>
      <c r="B30" s="25">
        <v>11</v>
      </c>
      <c r="C30" s="29">
        <f>B30*100/92</f>
        <v>11.956521739130435</v>
      </c>
    </row>
    <row r="31" spans="1:3" s="7" customFormat="1" ht="21" customHeight="1" thickBot="1" x14ac:dyDescent="0.6">
      <c r="A31" s="121" t="s">
        <v>48</v>
      </c>
      <c r="B31" s="122">
        <f>SUM(B17:B30)</f>
        <v>92</v>
      </c>
      <c r="C31" s="116">
        <f>B31*100/92</f>
        <v>100</v>
      </c>
    </row>
    <row r="32" spans="1:3" s="7" customFormat="1" ht="19.5" customHeight="1" thickTop="1" x14ac:dyDescent="0.55000000000000004">
      <c r="A32" s="33"/>
      <c r="B32" s="34"/>
      <c r="C32" s="35"/>
    </row>
    <row r="33" spans="1:4" s="7" customFormat="1" ht="24" x14ac:dyDescent="0.55000000000000004">
      <c r="A33" s="6" t="s">
        <v>374</v>
      </c>
      <c r="B33" s="10"/>
      <c r="C33" s="10"/>
    </row>
    <row r="34" spans="1:4" s="7" customFormat="1" ht="24" x14ac:dyDescent="0.55000000000000004">
      <c r="A34" s="6" t="s">
        <v>375</v>
      </c>
      <c r="B34" s="10"/>
      <c r="C34" s="10"/>
    </row>
    <row r="35" spans="1:4" s="7" customFormat="1" ht="24" x14ac:dyDescent="0.55000000000000004">
      <c r="A35" s="6" t="s">
        <v>376</v>
      </c>
      <c r="B35" s="10"/>
      <c r="C35" s="10"/>
    </row>
    <row r="36" spans="1:4" s="7" customFormat="1" ht="24" x14ac:dyDescent="0.55000000000000004">
      <c r="A36" s="6" t="s">
        <v>377</v>
      </c>
      <c r="B36" s="10"/>
      <c r="C36" s="10"/>
    </row>
    <row r="37" spans="1:4" s="7" customFormat="1" ht="24" x14ac:dyDescent="0.55000000000000004">
      <c r="A37" s="6" t="s">
        <v>378</v>
      </c>
      <c r="B37" s="10"/>
      <c r="C37" s="10"/>
    </row>
    <row r="38" spans="1:4" s="7" customFormat="1" ht="15" customHeight="1" x14ac:dyDescent="0.55000000000000004">
      <c r="A38" s="6"/>
      <c r="B38" s="10"/>
      <c r="C38" s="10"/>
    </row>
    <row r="39" spans="1:4" s="105" customFormat="1" ht="24" x14ac:dyDescent="0.2">
      <c r="A39" s="17" t="s">
        <v>49</v>
      </c>
      <c r="B39" s="134"/>
      <c r="C39" s="134"/>
    </row>
    <row r="40" spans="1:4" s="105" customFormat="1" ht="18.75" customHeight="1" x14ac:dyDescent="0.2">
      <c r="A40" s="133" t="s">
        <v>41</v>
      </c>
      <c r="B40" s="132" t="s">
        <v>42</v>
      </c>
      <c r="C40" s="132" t="s">
        <v>43</v>
      </c>
    </row>
    <row r="41" spans="1:4" s="7" customFormat="1" ht="20.25" customHeight="1" x14ac:dyDescent="0.55000000000000004">
      <c r="A41" s="21" t="s">
        <v>44</v>
      </c>
      <c r="B41" s="30"/>
      <c r="C41" s="30"/>
    </row>
    <row r="42" spans="1:4" s="7" customFormat="1" ht="20.25" customHeight="1" x14ac:dyDescent="0.55000000000000004">
      <c r="A42" s="24" t="s">
        <v>50</v>
      </c>
      <c r="B42" s="25">
        <v>16</v>
      </c>
      <c r="C42" s="26">
        <f>B42*100/92</f>
        <v>17.391304347826086</v>
      </c>
      <c r="D42" s="39"/>
    </row>
    <row r="43" spans="1:4" s="7" customFormat="1" ht="20.25" customHeight="1" x14ac:dyDescent="0.55000000000000004">
      <c r="A43" s="24" t="s">
        <v>51</v>
      </c>
      <c r="B43" s="25">
        <v>5</v>
      </c>
      <c r="C43" s="26">
        <f t="shared" ref="C43:C44" si="0">B43*100/92</f>
        <v>5.4347826086956523</v>
      </c>
      <c r="D43" s="39"/>
    </row>
    <row r="44" spans="1:4" s="7" customFormat="1" ht="20.25" customHeight="1" x14ac:dyDescent="0.55000000000000004">
      <c r="A44" s="27" t="s">
        <v>52</v>
      </c>
      <c r="B44" s="28">
        <v>2</v>
      </c>
      <c r="C44" s="29">
        <f t="shared" si="0"/>
        <v>2.1739130434782608</v>
      </c>
      <c r="D44" s="39"/>
    </row>
    <row r="45" spans="1:4" s="7" customFormat="1" ht="20.25" customHeight="1" x14ac:dyDescent="0.55000000000000004">
      <c r="A45" s="24" t="s">
        <v>127</v>
      </c>
      <c r="B45" s="25"/>
      <c r="C45" s="26"/>
      <c r="D45" s="39"/>
    </row>
    <row r="46" spans="1:4" s="7" customFormat="1" ht="20.25" customHeight="1" x14ac:dyDescent="0.55000000000000004">
      <c r="A46" s="24" t="s">
        <v>50</v>
      </c>
      <c r="B46" s="25">
        <v>10</v>
      </c>
      <c r="C46" s="26">
        <f>B46*100/92</f>
        <v>10.869565217391305</v>
      </c>
      <c r="D46" s="39"/>
    </row>
    <row r="47" spans="1:4" s="7" customFormat="1" ht="20.25" customHeight="1" x14ac:dyDescent="0.55000000000000004">
      <c r="A47" s="24" t="s">
        <v>51</v>
      </c>
      <c r="B47" s="25">
        <v>1</v>
      </c>
      <c r="C47" s="26">
        <f t="shared" ref="C47:C48" si="1">B47*100/92</f>
        <v>1.0869565217391304</v>
      </c>
      <c r="D47" s="39"/>
    </row>
    <row r="48" spans="1:4" s="7" customFormat="1" ht="20.25" customHeight="1" x14ac:dyDescent="0.55000000000000004">
      <c r="A48" s="24" t="s">
        <v>52</v>
      </c>
      <c r="B48" s="25">
        <v>2</v>
      </c>
      <c r="C48" s="26">
        <f t="shared" si="1"/>
        <v>2.1739130434782608</v>
      </c>
      <c r="D48" s="39"/>
    </row>
    <row r="49" spans="1:4" s="7" customFormat="1" ht="20.25" customHeight="1" x14ac:dyDescent="0.55000000000000004">
      <c r="A49" s="21" t="s">
        <v>157</v>
      </c>
      <c r="B49" s="30"/>
      <c r="C49" s="30"/>
    </row>
    <row r="50" spans="1:4" s="7" customFormat="1" ht="20.25" customHeight="1" x14ac:dyDescent="0.55000000000000004">
      <c r="A50" s="24" t="s">
        <v>50</v>
      </c>
      <c r="B50" s="25">
        <v>10</v>
      </c>
      <c r="C50" s="26">
        <f>B50*100/92</f>
        <v>10.869565217391305</v>
      </c>
      <c r="D50" s="39"/>
    </row>
    <row r="51" spans="1:4" s="7" customFormat="1" ht="20.25" customHeight="1" x14ac:dyDescent="0.55000000000000004">
      <c r="A51" s="24" t="s">
        <v>51</v>
      </c>
      <c r="B51" s="25">
        <v>5</v>
      </c>
      <c r="C51" s="26">
        <f t="shared" ref="C51:C52" si="2">B51*100/92</f>
        <v>5.4347826086956523</v>
      </c>
      <c r="D51" s="39"/>
    </row>
    <row r="52" spans="1:4" s="7" customFormat="1" ht="20.25" customHeight="1" x14ac:dyDescent="0.55000000000000004">
      <c r="A52" s="27" t="s">
        <v>52</v>
      </c>
      <c r="B52" s="28">
        <v>1</v>
      </c>
      <c r="C52" s="26">
        <f t="shared" si="2"/>
        <v>1.0869565217391304</v>
      </c>
      <c r="D52" s="39"/>
    </row>
    <row r="53" spans="1:4" s="7" customFormat="1" ht="20.25" customHeight="1" x14ac:dyDescent="0.55000000000000004">
      <c r="A53" s="181" t="s">
        <v>47</v>
      </c>
      <c r="B53" s="30"/>
      <c r="C53" s="23"/>
    </row>
    <row r="54" spans="1:4" s="7" customFormat="1" ht="20.25" customHeight="1" x14ac:dyDescent="0.55000000000000004">
      <c r="A54" s="42" t="s">
        <v>50</v>
      </c>
      <c r="B54" s="31">
        <v>9</v>
      </c>
      <c r="C54" s="26">
        <f>B54*100/92</f>
        <v>9.7826086956521738</v>
      </c>
      <c r="D54" s="39"/>
    </row>
    <row r="55" spans="1:4" s="7" customFormat="1" ht="20.25" customHeight="1" x14ac:dyDescent="0.55000000000000004">
      <c r="A55" s="42" t="s">
        <v>51</v>
      </c>
      <c r="B55" s="31">
        <v>10</v>
      </c>
      <c r="C55" s="26">
        <f t="shared" ref="C55:C57" si="3">B55*100/92</f>
        <v>10.869565217391305</v>
      </c>
      <c r="D55" s="39"/>
    </row>
    <row r="56" spans="1:4" s="7" customFormat="1" ht="20.25" customHeight="1" x14ac:dyDescent="0.55000000000000004">
      <c r="A56" s="42" t="s">
        <v>52</v>
      </c>
      <c r="B56" s="31">
        <v>3</v>
      </c>
      <c r="C56" s="26">
        <f t="shared" si="3"/>
        <v>3.2608695652173911</v>
      </c>
      <c r="D56" s="39"/>
    </row>
    <row r="57" spans="1:4" s="7" customFormat="1" ht="20.25" customHeight="1" x14ac:dyDescent="0.55000000000000004">
      <c r="A57" s="43" t="s">
        <v>106</v>
      </c>
      <c r="B57" s="32">
        <v>1</v>
      </c>
      <c r="C57" s="29">
        <f t="shared" si="3"/>
        <v>1.0869565217391304</v>
      </c>
      <c r="D57" s="39"/>
    </row>
    <row r="58" spans="1:4" s="7" customFormat="1" ht="20.25" customHeight="1" x14ac:dyDescent="0.55000000000000004">
      <c r="A58" s="24" t="s">
        <v>147</v>
      </c>
      <c r="B58" s="31"/>
      <c r="C58" s="26"/>
    </row>
    <row r="59" spans="1:4" s="7" customFormat="1" ht="20.25" customHeight="1" x14ac:dyDescent="0.55000000000000004">
      <c r="A59" s="42" t="s">
        <v>50</v>
      </c>
      <c r="B59" s="31">
        <v>2</v>
      </c>
      <c r="C59" s="26">
        <f>B59*100/92</f>
        <v>2.1739130434782608</v>
      </c>
      <c r="D59" s="39"/>
    </row>
    <row r="60" spans="1:4" s="7" customFormat="1" ht="20.25" customHeight="1" x14ac:dyDescent="0.55000000000000004">
      <c r="A60" s="42" t="s">
        <v>51</v>
      </c>
      <c r="B60" s="31">
        <v>7</v>
      </c>
      <c r="C60" s="26">
        <f t="shared" ref="C60:C62" si="4">B60*100/92</f>
        <v>7.6086956521739131</v>
      </c>
      <c r="D60" s="39"/>
    </row>
    <row r="61" spans="1:4" s="7" customFormat="1" ht="20.25" customHeight="1" x14ac:dyDescent="0.55000000000000004">
      <c r="A61" s="42" t="s">
        <v>52</v>
      </c>
      <c r="B61" s="31">
        <v>7</v>
      </c>
      <c r="C61" s="26">
        <f t="shared" si="4"/>
        <v>7.6086956521739131</v>
      </c>
      <c r="D61" s="39"/>
    </row>
    <row r="62" spans="1:4" s="7" customFormat="1" ht="20.25" customHeight="1" x14ac:dyDescent="0.55000000000000004">
      <c r="A62" s="43" t="s">
        <v>106</v>
      </c>
      <c r="B62" s="32">
        <v>1</v>
      </c>
      <c r="C62" s="26">
        <f t="shared" si="4"/>
        <v>1.0869565217391304</v>
      </c>
      <c r="D62" s="39"/>
    </row>
    <row r="63" spans="1:4" s="7" customFormat="1" ht="20.25" customHeight="1" thickBot="1" x14ac:dyDescent="0.6">
      <c r="A63" s="136" t="s">
        <v>48</v>
      </c>
      <c r="B63" s="137">
        <f>SUM(B41:B62)</f>
        <v>92</v>
      </c>
      <c r="C63" s="138">
        <f>B63*100/92</f>
        <v>100</v>
      </c>
      <c r="D63" s="38"/>
    </row>
    <row r="64" spans="1:4" s="7" customFormat="1" ht="21" customHeight="1" thickTop="1" x14ac:dyDescent="0.55000000000000004">
      <c r="A64" s="183"/>
      <c r="B64" s="117"/>
      <c r="C64" s="118"/>
      <c r="D64" s="39"/>
    </row>
    <row r="65" spans="1:4" s="7" customFormat="1" ht="24" x14ac:dyDescent="0.55000000000000004">
      <c r="A65" s="33"/>
      <c r="B65" s="34"/>
      <c r="C65" s="35"/>
      <c r="D65" s="39"/>
    </row>
    <row r="66" spans="1:4" s="7" customFormat="1" ht="24" x14ac:dyDescent="0.55000000000000004">
      <c r="A66" s="33"/>
      <c r="B66" s="34"/>
      <c r="C66" s="35"/>
      <c r="D66" s="39"/>
    </row>
    <row r="67" spans="1:4" s="7" customFormat="1" ht="24" x14ac:dyDescent="0.55000000000000004">
      <c r="A67" s="33"/>
      <c r="B67" s="34"/>
      <c r="C67" s="35"/>
      <c r="D67" s="39"/>
    </row>
    <row r="68" spans="1:4" s="7" customFormat="1" ht="24" x14ac:dyDescent="0.55000000000000004">
      <c r="A68" s="6" t="s">
        <v>379</v>
      </c>
      <c r="B68" s="10"/>
      <c r="C68" s="10"/>
    </row>
    <row r="69" spans="1:4" s="7" customFormat="1" ht="24" x14ac:dyDescent="0.55000000000000004">
      <c r="A69" s="6" t="s">
        <v>380</v>
      </c>
      <c r="B69" s="10"/>
      <c r="C69" s="10"/>
    </row>
    <row r="70" spans="1:4" s="7" customFormat="1" ht="24" x14ac:dyDescent="0.55000000000000004">
      <c r="A70" s="6" t="s">
        <v>381</v>
      </c>
      <c r="B70" s="10"/>
      <c r="C70" s="10"/>
    </row>
    <row r="71" spans="1:4" s="7" customFormat="1" ht="24" x14ac:dyDescent="0.55000000000000004">
      <c r="A71" s="6" t="s">
        <v>382</v>
      </c>
      <c r="B71" s="10"/>
      <c r="C71" s="10"/>
    </row>
    <row r="72" spans="1:4" s="7" customFormat="1" ht="24" x14ac:dyDescent="0.55000000000000004">
      <c r="A72" s="6" t="s">
        <v>383</v>
      </c>
      <c r="B72" s="10"/>
      <c r="C72" s="10"/>
    </row>
    <row r="73" spans="1:4" s="7" customFormat="1" ht="24" x14ac:dyDescent="0.55000000000000004">
      <c r="A73" s="6" t="s">
        <v>384</v>
      </c>
      <c r="B73" s="10"/>
      <c r="C73" s="10"/>
    </row>
    <row r="74" spans="1:4" s="7" customFormat="1" ht="24" x14ac:dyDescent="0.55000000000000004">
      <c r="A74" s="6" t="s">
        <v>385</v>
      </c>
      <c r="B74" s="10"/>
      <c r="C74" s="10"/>
    </row>
    <row r="75" spans="1:4" s="7" customFormat="1" ht="24" x14ac:dyDescent="0.55000000000000004">
      <c r="A75" s="6"/>
      <c r="B75" s="10"/>
      <c r="C75" s="10"/>
    </row>
    <row r="76" spans="1:4" s="7" customFormat="1" ht="24" x14ac:dyDescent="0.55000000000000004">
      <c r="A76" s="36" t="s">
        <v>53</v>
      </c>
      <c r="B76" s="10"/>
      <c r="C76" s="10"/>
    </row>
    <row r="77" spans="1:4" s="7" customFormat="1" ht="24" x14ac:dyDescent="0.55000000000000004">
      <c r="A77" s="19" t="s">
        <v>41</v>
      </c>
      <c r="B77" s="20" t="s">
        <v>42</v>
      </c>
      <c r="C77" s="20" t="s">
        <v>43</v>
      </c>
    </row>
    <row r="78" spans="1:4" s="7" customFormat="1" ht="24" x14ac:dyDescent="0.55000000000000004">
      <c r="A78" s="21" t="s">
        <v>54</v>
      </c>
      <c r="B78" s="41"/>
      <c r="C78" s="41"/>
      <c r="D78" s="39"/>
    </row>
    <row r="79" spans="1:4" s="7" customFormat="1" ht="24" x14ac:dyDescent="0.55000000000000004">
      <c r="A79" s="24" t="s">
        <v>55</v>
      </c>
      <c r="B79" s="25">
        <v>19</v>
      </c>
      <c r="C79" s="26">
        <f>B79*100/92</f>
        <v>20.652173913043477</v>
      </c>
      <c r="D79" s="39"/>
    </row>
    <row r="80" spans="1:4" s="7" customFormat="1" ht="24" x14ac:dyDescent="0.55000000000000004">
      <c r="A80" s="27" t="s">
        <v>56</v>
      </c>
      <c r="B80" s="32">
        <v>4</v>
      </c>
      <c r="C80" s="29">
        <f>B80*100/92</f>
        <v>4.3478260869565215</v>
      </c>
      <c r="D80" s="39"/>
    </row>
    <row r="81" spans="1:4" s="7" customFormat="1" ht="24" x14ac:dyDescent="0.55000000000000004">
      <c r="A81" s="24" t="s">
        <v>128</v>
      </c>
      <c r="B81" s="25"/>
      <c r="C81" s="26"/>
      <c r="D81" s="39"/>
    </row>
    <row r="82" spans="1:4" s="7" customFormat="1" ht="24" x14ac:dyDescent="0.55000000000000004">
      <c r="A82" s="24" t="s">
        <v>55</v>
      </c>
      <c r="B82" s="25">
        <v>9</v>
      </c>
      <c r="C82" s="26">
        <f>B82*100/92</f>
        <v>9.7826086956521738</v>
      </c>
      <c r="D82" s="39"/>
    </row>
    <row r="83" spans="1:4" s="7" customFormat="1" ht="24" x14ac:dyDescent="0.55000000000000004">
      <c r="A83" s="27" t="s">
        <v>56</v>
      </c>
      <c r="B83" s="32">
        <v>4</v>
      </c>
      <c r="C83" s="29">
        <f>B83*100/92</f>
        <v>4.3478260869565215</v>
      </c>
      <c r="D83" s="39"/>
    </row>
    <row r="84" spans="1:4" s="7" customFormat="1" ht="24" x14ac:dyDescent="0.55000000000000004">
      <c r="A84" s="24" t="s">
        <v>156</v>
      </c>
      <c r="B84" s="25"/>
      <c r="C84" s="26"/>
      <c r="D84" s="39"/>
    </row>
    <row r="85" spans="1:4" s="7" customFormat="1" ht="24" x14ac:dyDescent="0.55000000000000004">
      <c r="A85" s="24" t="s">
        <v>55</v>
      </c>
      <c r="B85" s="25">
        <v>14</v>
      </c>
      <c r="C85" s="26">
        <f>B85*100/92</f>
        <v>15.217391304347826</v>
      </c>
      <c r="D85" s="39"/>
    </row>
    <row r="86" spans="1:4" s="7" customFormat="1" ht="24" x14ac:dyDescent="0.55000000000000004">
      <c r="A86" s="27" t="s">
        <v>56</v>
      </c>
      <c r="B86" s="32">
        <v>2</v>
      </c>
      <c r="C86" s="29">
        <f>B86*100/92</f>
        <v>2.1739130434782608</v>
      </c>
      <c r="D86" s="39"/>
    </row>
    <row r="87" spans="1:4" s="7" customFormat="1" ht="24" x14ac:dyDescent="0.55000000000000004">
      <c r="A87" s="24" t="s">
        <v>47</v>
      </c>
      <c r="B87" s="31"/>
      <c r="C87" s="26"/>
      <c r="D87" s="39"/>
    </row>
    <row r="88" spans="1:4" s="7" customFormat="1" ht="24" x14ac:dyDescent="0.55000000000000004">
      <c r="A88" s="24" t="s">
        <v>55</v>
      </c>
      <c r="B88" s="25">
        <v>19</v>
      </c>
      <c r="C88" s="26">
        <f>B88*100/92</f>
        <v>20.652173913043477</v>
      </c>
      <c r="D88" s="39"/>
    </row>
    <row r="89" spans="1:4" s="7" customFormat="1" ht="24" x14ac:dyDescent="0.55000000000000004">
      <c r="A89" s="27" t="s">
        <v>56</v>
      </c>
      <c r="B89" s="32">
        <v>4</v>
      </c>
      <c r="C89" s="29">
        <f>B89*100/92</f>
        <v>4.3478260869565215</v>
      </c>
      <c r="D89" s="39"/>
    </row>
    <row r="90" spans="1:4" s="7" customFormat="1" ht="24" x14ac:dyDescent="0.55000000000000004">
      <c r="A90" s="24" t="s">
        <v>147</v>
      </c>
      <c r="B90" s="31"/>
      <c r="C90" s="26"/>
    </row>
    <row r="91" spans="1:4" s="7" customFormat="1" ht="24" x14ac:dyDescent="0.55000000000000004">
      <c r="A91" s="42" t="s">
        <v>55</v>
      </c>
      <c r="B91" s="25">
        <v>4</v>
      </c>
      <c r="C91" s="26">
        <f>B91*100/92</f>
        <v>4.3478260869565215</v>
      </c>
      <c r="D91" s="39"/>
    </row>
    <row r="92" spans="1:4" s="7" customFormat="1" ht="24" x14ac:dyDescent="0.55000000000000004">
      <c r="A92" s="43" t="s">
        <v>56</v>
      </c>
      <c r="B92" s="28">
        <v>13</v>
      </c>
      <c r="C92" s="29">
        <f>B92*100/92</f>
        <v>14.130434782608695</v>
      </c>
      <c r="D92" s="39"/>
    </row>
    <row r="93" spans="1:4" s="7" customFormat="1" ht="24.75" thickBot="1" x14ac:dyDescent="0.6">
      <c r="A93" s="139" t="s">
        <v>48</v>
      </c>
      <c r="B93" s="140">
        <f>SUM(B79:B92)</f>
        <v>92</v>
      </c>
      <c r="C93" s="116">
        <f>B93*100/92</f>
        <v>100</v>
      </c>
    </row>
    <row r="94" spans="1:4" s="7" customFormat="1" ht="24.75" thickTop="1" x14ac:dyDescent="0.55000000000000004">
      <c r="A94" s="44"/>
      <c r="B94" s="34"/>
      <c r="C94" s="35"/>
    </row>
    <row r="95" spans="1:4" s="7" customFormat="1" ht="24" x14ac:dyDescent="0.55000000000000004">
      <c r="A95" s="44"/>
      <c r="B95" s="34"/>
      <c r="C95" s="35"/>
    </row>
    <row r="96" spans="1:4" s="7" customFormat="1" ht="24" x14ac:dyDescent="0.55000000000000004">
      <c r="A96" s="44"/>
      <c r="B96" s="34"/>
      <c r="C96" s="35"/>
    </row>
    <row r="97" spans="1:3" s="7" customFormat="1" ht="24" x14ac:dyDescent="0.55000000000000004">
      <c r="A97" s="44"/>
      <c r="B97" s="34"/>
      <c r="C97" s="35"/>
    </row>
    <row r="98" spans="1:3" s="7" customFormat="1" ht="24" x14ac:dyDescent="0.55000000000000004">
      <c r="A98" s="44"/>
      <c r="B98" s="34"/>
      <c r="C98" s="35"/>
    </row>
    <row r="99" spans="1:3" s="7" customFormat="1" ht="24" x14ac:dyDescent="0.55000000000000004">
      <c r="A99" s="6" t="s">
        <v>386</v>
      </c>
      <c r="B99" s="10"/>
      <c r="C99" s="10"/>
    </row>
    <row r="100" spans="1:3" s="7" customFormat="1" ht="24" x14ac:dyDescent="0.55000000000000004">
      <c r="A100" s="6" t="s">
        <v>387</v>
      </c>
      <c r="B100" s="10"/>
      <c r="C100" s="10"/>
    </row>
    <row r="101" spans="1:3" s="7" customFormat="1" ht="24" x14ac:dyDescent="0.55000000000000004">
      <c r="A101" s="6" t="s">
        <v>388</v>
      </c>
      <c r="B101" s="10"/>
      <c r="C101" s="10"/>
    </row>
    <row r="102" spans="1:3" s="7" customFormat="1" ht="24" x14ac:dyDescent="0.55000000000000004">
      <c r="A102" s="6" t="s">
        <v>541</v>
      </c>
      <c r="B102" s="10"/>
      <c r="C102" s="10"/>
    </row>
    <row r="103" spans="1:3" s="7" customFormat="1" ht="24" x14ac:dyDescent="0.55000000000000004">
      <c r="A103" s="6" t="s">
        <v>389</v>
      </c>
      <c r="B103" s="10"/>
      <c r="C103" s="10"/>
    </row>
    <row r="104" spans="1:3" s="7" customFormat="1" ht="24" x14ac:dyDescent="0.55000000000000004">
      <c r="A104" s="6"/>
      <c r="B104" s="10"/>
      <c r="C104" s="10"/>
    </row>
    <row r="105" spans="1:3" s="7" customFormat="1" ht="24" x14ac:dyDescent="0.55000000000000004">
      <c r="A105" s="17" t="s">
        <v>57</v>
      </c>
      <c r="B105" s="10"/>
      <c r="C105" s="10"/>
    </row>
    <row r="106" spans="1:3" s="7" customFormat="1" ht="24" x14ac:dyDescent="0.55000000000000004">
      <c r="A106" s="133" t="s">
        <v>41</v>
      </c>
      <c r="B106" s="132" t="s">
        <v>42</v>
      </c>
      <c r="C106" s="132" t="s">
        <v>43</v>
      </c>
    </row>
    <row r="107" spans="1:3" s="7" customFormat="1" ht="24" x14ac:dyDescent="0.55000000000000004">
      <c r="A107" s="21" t="s">
        <v>58</v>
      </c>
      <c r="B107" s="200"/>
      <c r="C107" s="41"/>
    </row>
    <row r="108" spans="1:3" s="7" customFormat="1" ht="24" x14ac:dyDescent="0.55000000000000004">
      <c r="A108" s="24" t="s">
        <v>109</v>
      </c>
      <c r="B108" s="154">
        <v>4</v>
      </c>
      <c r="C108" s="104">
        <f>B108*100/92</f>
        <v>4.3478260869565215</v>
      </c>
    </row>
    <row r="109" spans="1:3" s="7" customFormat="1" ht="24" x14ac:dyDescent="0.55000000000000004">
      <c r="A109" s="24" t="s">
        <v>115</v>
      </c>
      <c r="B109" s="146">
        <v>4</v>
      </c>
      <c r="C109" s="104">
        <f t="shared" ref="C109:C118" si="5">B109*100/92</f>
        <v>4.3478260869565215</v>
      </c>
    </row>
    <row r="110" spans="1:3" s="7" customFormat="1" ht="24" x14ac:dyDescent="0.55000000000000004">
      <c r="A110" s="24" t="s">
        <v>112</v>
      </c>
      <c r="B110" s="146">
        <v>4</v>
      </c>
      <c r="C110" s="104">
        <f t="shared" si="5"/>
        <v>4.3478260869565215</v>
      </c>
    </row>
    <row r="111" spans="1:3" s="7" customFormat="1" ht="24" x14ac:dyDescent="0.55000000000000004">
      <c r="A111" s="24" t="s">
        <v>124</v>
      </c>
      <c r="B111" s="146">
        <v>2</v>
      </c>
      <c r="C111" s="104">
        <f t="shared" si="5"/>
        <v>2.1739130434782608</v>
      </c>
    </row>
    <row r="112" spans="1:3" s="7" customFormat="1" ht="24" x14ac:dyDescent="0.55000000000000004">
      <c r="A112" s="24" t="s">
        <v>111</v>
      </c>
      <c r="B112" s="146">
        <v>1</v>
      </c>
      <c r="C112" s="104">
        <f t="shared" si="5"/>
        <v>1.0869565217391304</v>
      </c>
    </row>
    <row r="113" spans="1:4" s="7" customFormat="1" ht="24" x14ac:dyDescent="0.55000000000000004">
      <c r="A113" s="24" t="s">
        <v>125</v>
      </c>
      <c r="B113" s="146">
        <v>3</v>
      </c>
      <c r="C113" s="104">
        <f t="shared" si="5"/>
        <v>3.2608695652173911</v>
      </c>
    </row>
    <row r="114" spans="1:4" s="7" customFormat="1" ht="24" x14ac:dyDescent="0.55000000000000004">
      <c r="A114" s="24" t="s">
        <v>126</v>
      </c>
      <c r="B114" s="146">
        <v>1</v>
      </c>
      <c r="C114" s="104">
        <f t="shared" si="5"/>
        <v>1.0869565217391304</v>
      </c>
    </row>
    <row r="115" spans="1:4" s="7" customFormat="1" ht="24" x14ac:dyDescent="0.55000000000000004">
      <c r="A115" s="24" t="s">
        <v>113</v>
      </c>
      <c r="B115" s="146">
        <v>1</v>
      </c>
      <c r="C115" s="104">
        <f t="shared" si="5"/>
        <v>1.0869565217391304</v>
      </c>
    </row>
    <row r="116" spans="1:4" s="105" customFormat="1" ht="18.75" customHeight="1" x14ac:dyDescent="0.2">
      <c r="A116" s="102" t="s">
        <v>121</v>
      </c>
      <c r="B116" s="154">
        <v>1</v>
      </c>
      <c r="C116" s="104">
        <f t="shared" si="5"/>
        <v>1.0869565217391304</v>
      </c>
    </row>
    <row r="117" spans="1:4" s="7" customFormat="1" ht="24" x14ac:dyDescent="0.55000000000000004">
      <c r="A117" s="102" t="s">
        <v>141</v>
      </c>
      <c r="B117" s="154">
        <v>1</v>
      </c>
      <c r="C117" s="104">
        <f t="shared" si="5"/>
        <v>1.0869565217391304</v>
      </c>
    </row>
    <row r="118" spans="1:4" s="7" customFormat="1" ht="24" x14ac:dyDescent="0.55000000000000004">
      <c r="A118" s="107" t="s">
        <v>116</v>
      </c>
      <c r="B118" s="199">
        <v>1</v>
      </c>
      <c r="C118" s="152">
        <f t="shared" si="5"/>
        <v>1.0869565217391304</v>
      </c>
    </row>
    <row r="119" spans="1:4" s="105" customFormat="1" ht="18.75" customHeight="1" x14ac:dyDescent="0.2">
      <c r="A119" s="153" t="s">
        <v>127</v>
      </c>
      <c r="B119" s="103"/>
      <c r="C119" s="104"/>
    </row>
    <row r="120" spans="1:4" s="105" customFormat="1" ht="24" x14ac:dyDescent="0.2">
      <c r="A120" s="102" t="s">
        <v>109</v>
      </c>
      <c r="B120" s="154">
        <v>2</v>
      </c>
      <c r="C120" s="104">
        <f>B120*100/92</f>
        <v>2.1739130434782608</v>
      </c>
    </row>
    <row r="121" spans="1:4" s="105" customFormat="1" ht="24" x14ac:dyDescent="0.2">
      <c r="A121" s="102" t="s">
        <v>112</v>
      </c>
      <c r="B121" s="103">
        <v>2</v>
      </c>
      <c r="C121" s="104">
        <f t="shared" ref="C121:C127" si="6">B121*100/92</f>
        <v>2.1739130434782608</v>
      </c>
    </row>
    <row r="122" spans="1:4" s="105" customFormat="1" ht="24" x14ac:dyDescent="0.2">
      <c r="A122" s="102" t="s">
        <v>124</v>
      </c>
      <c r="B122" s="103">
        <v>1</v>
      </c>
      <c r="C122" s="104">
        <f t="shared" si="6"/>
        <v>1.0869565217391304</v>
      </c>
      <c r="D122" s="106"/>
    </row>
    <row r="123" spans="1:4" s="105" customFormat="1" ht="24" x14ac:dyDescent="0.2">
      <c r="A123" s="102" t="s">
        <v>273</v>
      </c>
      <c r="B123" s="103">
        <v>1</v>
      </c>
      <c r="C123" s="104">
        <f t="shared" si="6"/>
        <v>1.0869565217391304</v>
      </c>
    </row>
    <row r="124" spans="1:4" s="105" customFormat="1" ht="24" x14ac:dyDescent="0.2">
      <c r="A124" s="102" t="s">
        <v>126</v>
      </c>
      <c r="B124" s="103">
        <v>3</v>
      </c>
      <c r="C124" s="104">
        <f t="shared" si="6"/>
        <v>3.2608695652173911</v>
      </c>
    </row>
    <row r="125" spans="1:4" s="105" customFormat="1" ht="24" x14ac:dyDescent="0.2">
      <c r="A125" s="102" t="s">
        <v>119</v>
      </c>
      <c r="B125" s="103">
        <v>1</v>
      </c>
      <c r="C125" s="104">
        <f t="shared" si="6"/>
        <v>1.0869565217391304</v>
      </c>
    </row>
    <row r="126" spans="1:4" s="105" customFormat="1" ht="24" x14ac:dyDescent="0.2">
      <c r="A126" s="102" t="s">
        <v>111</v>
      </c>
      <c r="B126" s="103">
        <v>1</v>
      </c>
      <c r="C126" s="104">
        <f t="shared" si="6"/>
        <v>1.0869565217391304</v>
      </c>
    </row>
    <row r="127" spans="1:4" s="105" customFormat="1" ht="24" x14ac:dyDescent="0.2">
      <c r="A127" s="107" t="s">
        <v>113</v>
      </c>
      <c r="B127" s="141">
        <v>2</v>
      </c>
      <c r="C127" s="152">
        <f t="shared" si="6"/>
        <v>2.1739130434782608</v>
      </c>
    </row>
    <row r="128" spans="1:4" s="105" customFormat="1" ht="18.75" customHeight="1" x14ac:dyDescent="0.2">
      <c r="A128" s="163"/>
      <c r="B128" s="154"/>
      <c r="C128" s="164"/>
    </row>
    <row r="129" spans="1:4" s="105" customFormat="1" ht="18.75" customHeight="1" x14ac:dyDescent="0.2">
      <c r="A129" s="163"/>
      <c r="B129" s="154"/>
      <c r="C129" s="164"/>
    </row>
    <row r="130" spans="1:4" s="105" customFormat="1" ht="18.75" customHeight="1" x14ac:dyDescent="0.2">
      <c r="A130" s="163"/>
      <c r="B130" s="154"/>
      <c r="C130" s="164"/>
    </row>
    <row r="131" spans="1:4" s="7" customFormat="1" ht="20.25" customHeight="1" x14ac:dyDescent="0.55000000000000004">
      <c r="A131" s="133" t="s">
        <v>41</v>
      </c>
      <c r="B131" s="132" t="s">
        <v>42</v>
      </c>
      <c r="C131" s="132" t="s">
        <v>43</v>
      </c>
    </row>
    <row r="132" spans="1:4" s="7" customFormat="1" ht="24" x14ac:dyDescent="0.55000000000000004">
      <c r="A132" s="21" t="s">
        <v>156</v>
      </c>
      <c r="B132" s="41"/>
      <c r="C132" s="41"/>
    </row>
    <row r="133" spans="1:4" s="105" customFormat="1" ht="24" x14ac:dyDescent="0.2">
      <c r="A133" s="102" t="s">
        <v>109</v>
      </c>
      <c r="B133" s="162">
        <v>6</v>
      </c>
      <c r="C133" s="104">
        <f>B133*100/92</f>
        <v>6.5217391304347823</v>
      </c>
    </row>
    <row r="134" spans="1:4" s="105" customFormat="1" ht="24" x14ac:dyDescent="0.2">
      <c r="A134" s="102" t="s">
        <v>124</v>
      </c>
      <c r="B134" s="162">
        <v>1</v>
      </c>
      <c r="C134" s="104">
        <f t="shared" ref="C134:C140" si="7">B134*100/92</f>
        <v>1.0869565217391304</v>
      </c>
    </row>
    <row r="135" spans="1:4" s="105" customFormat="1" ht="24" x14ac:dyDescent="0.2">
      <c r="A135" s="102" t="s">
        <v>112</v>
      </c>
      <c r="B135" s="162">
        <v>3</v>
      </c>
      <c r="C135" s="104">
        <f t="shared" si="7"/>
        <v>3.2608695652173911</v>
      </c>
    </row>
    <row r="136" spans="1:4" s="105" customFormat="1" ht="24" x14ac:dyDescent="0.2">
      <c r="A136" s="102" t="s">
        <v>119</v>
      </c>
      <c r="B136" s="162">
        <v>1</v>
      </c>
      <c r="C136" s="104">
        <f t="shared" si="7"/>
        <v>1.0869565217391304</v>
      </c>
    </row>
    <row r="137" spans="1:4" s="105" customFormat="1" ht="24" x14ac:dyDescent="0.2">
      <c r="A137" s="102" t="s">
        <v>116</v>
      </c>
      <c r="B137" s="162">
        <v>1</v>
      </c>
      <c r="C137" s="104">
        <f t="shared" si="7"/>
        <v>1.0869565217391304</v>
      </c>
    </row>
    <row r="138" spans="1:4" s="105" customFormat="1" ht="24" x14ac:dyDescent="0.2">
      <c r="A138" s="102" t="s">
        <v>113</v>
      </c>
      <c r="B138" s="162">
        <v>1</v>
      </c>
      <c r="C138" s="104">
        <f t="shared" si="7"/>
        <v>1.0869565217391304</v>
      </c>
    </row>
    <row r="139" spans="1:4" s="105" customFormat="1" ht="24" x14ac:dyDescent="0.2">
      <c r="A139" s="102" t="s">
        <v>125</v>
      </c>
      <c r="B139" s="162">
        <v>1</v>
      </c>
      <c r="C139" s="104">
        <f t="shared" si="7"/>
        <v>1.0869565217391304</v>
      </c>
    </row>
    <row r="140" spans="1:4" s="105" customFormat="1" ht="24" x14ac:dyDescent="0.2">
      <c r="A140" s="102" t="s">
        <v>111</v>
      </c>
      <c r="B140" s="162">
        <v>2</v>
      </c>
      <c r="C140" s="104">
        <f t="shared" si="7"/>
        <v>2.1739130434782608</v>
      </c>
    </row>
    <row r="141" spans="1:4" s="105" customFormat="1" ht="24" x14ac:dyDescent="0.2">
      <c r="A141" s="150" t="s">
        <v>59</v>
      </c>
      <c r="B141" s="131"/>
      <c r="C141" s="108"/>
      <c r="D141" s="106"/>
    </row>
    <row r="142" spans="1:4" s="105" customFormat="1" ht="24" x14ac:dyDescent="0.2">
      <c r="A142" s="102" t="s">
        <v>109</v>
      </c>
      <c r="B142" s="103">
        <v>2</v>
      </c>
      <c r="C142" s="104">
        <f>B142*100/92</f>
        <v>2.1739130434782608</v>
      </c>
      <c r="D142" s="106"/>
    </row>
    <row r="143" spans="1:4" s="105" customFormat="1" ht="24" x14ac:dyDescent="0.2">
      <c r="A143" s="102" t="s">
        <v>125</v>
      </c>
      <c r="B143" s="103">
        <v>3</v>
      </c>
      <c r="C143" s="104">
        <f t="shared" ref="C143:C150" si="8">B143*100/92</f>
        <v>3.2608695652173911</v>
      </c>
      <c r="D143" s="106"/>
    </row>
    <row r="144" spans="1:4" s="105" customFormat="1" ht="24" x14ac:dyDescent="0.2">
      <c r="A144" s="102" t="s">
        <v>112</v>
      </c>
      <c r="B144" s="103">
        <v>3</v>
      </c>
      <c r="C144" s="104">
        <f t="shared" si="8"/>
        <v>3.2608695652173911</v>
      </c>
      <c r="D144" s="106"/>
    </row>
    <row r="145" spans="1:4" s="105" customFormat="1" ht="24" x14ac:dyDescent="0.2">
      <c r="A145" s="102" t="s">
        <v>116</v>
      </c>
      <c r="B145" s="103">
        <v>6</v>
      </c>
      <c r="C145" s="104">
        <f t="shared" si="8"/>
        <v>6.5217391304347823</v>
      </c>
      <c r="D145" s="106"/>
    </row>
    <row r="146" spans="1:4" s="105" customFormat="1" ht="24" x14ac:dyDescent="0.2">
      <c r="A146" s="102" t="s">
        <v>113</v>
      </c>
      <c r="B146" s="103">
        <v>5</v>
      </c>
      <c r="C146" s="104">
        <f t="shared" si="8"/>
        <v>5.4347826086956523</v>
      </c>
      <c r="D146" s="106"/>
    </row>
    <row r="147" spans="1:4" s="105" customFormat="1" ht="24" x14ac:dyDescent="0.2">
      <c r="A147" s="102" t="s">
        <v>124</v>
      </c>
      <c r="B147" s="103">
        <v>1</v>
      </c>
      <c r="C147" s="104">
        <f t="shared" si="8"/>
        <v>1.0869565217391304</v>
      </c>
      <c r="D147" s="106"/>
    </row>
    <row r="148" spans="1:4" s="105" customFormat="1" ht="24" x14ac:dyDescent="0.2">
      <c r="A148" s="102" t="s">
        <v>115</v>
      </c>
      <c r="B148" s="103">
        <v>1</v>
      </c>
      <c r="C148" s="104">
        <f t="shared" si="8"/>
        <v>1.0869565217391304</v>
      </c>
      <c r="D148" s="106"/>
    </row>
    <row r="149" spans="1:4" s="105" customFormat="1" ht="24" x14ac:dyDescent="0.2">
      <c r="A149" s="102" t="s">
        <v>118</v>
      </c>
      <c r="B149" s="103">
        <v>1</v>
      </c>
      <c r="C149" s="104">
        <f t="shared" si="8"/>
        <v>1.0869565217391304</v>
      </c>
      <c r="D149" s="106"/>
    </row>
    <row r="150" spans="1:4" s="105" customFormat="1" ht="24" x14ac:dyDescent="0.2">
      <c r="A150" s="102" t="s">
        <v>121</v>
      </c>
      <c r="B150" s="103">
        <v>1</v>
      </c>
      <c r="C150" s="104">
        <f t="shared" si="8"/>
        <v>1.0869565217391304</v>
      </c>
      <c r="D150" s="106"/>
    </row>
    <row r="151" spans="1:4" s="105" customFormat="1" ht="24" x14ac:dyDescent="0.2">
      <c r="A151" s="150" t="s">
        <v>147</v>
      </c>
      <c r="B151" s="131"/>
      <c r="C151" s="108"/>
      <c r="D151" s="106"/>
    </row>
    <row r="152" spans="1:4" s="105" customFormat="1" ht="24" x14ac:dyDescent="0.2">
      <c r="A152" s="102" t="s">
        <v>109</v>
      </c>
      <c r="B152" s="103">
        <v>6</v>
      </c>
      <c r="C152" s="104">
        <f>B152*100/92</f>
        <v>6.5217391304347823</v>
      </c>
    </row>
    <row r="153" spans="1:4" s="105" customFormat="1" ht="24" x14ac:dyDescent="0.2">
      <c r="A153" s="102" t="s">
        <v>121</v>
      </c>
      <c r="B153" s="103">
        <v>1</v>
      </c>
      <c r="C153" s="104">
        <f t="shared" ref="C153:C159" si="9">B153*100/92</f>
        <v>1.0869565217391304</v>
      </c>
    </row>
    <row r="154" spans="1:4" s="105" customFormat="1" ht="24" x14ac:dyDescent="0.2">
      <c r="A154" s="102" t="s">
        <v>141</v>
      </c>
      <c r="B154" s="103">
        <v>1</v>
      </c>
      <c r="C154" s="104">
        <f t="shared" si="9"/>
        <v>1.0869565217391304</v>
      </c>
      <c r="D154" s="106"/>
    </row>
    <row r="155" spans="1:4" s="105" customFormat="1" ht="24" x14ac:dyDescent="0.2">
      <c r="A155" s="102" t="s">
        <v>113</v>
      </c>
      <c r="B155" s="103">
        <v>3</v>
      </c>
      <c r="C155" s="104">
        <f t="shared" si="9"/>
        <v>3.2608695652173911</v>
      </c>
      <c r="D155" s="106"/>
    </row>
    <row r="156" spans="1:4" s="105" customFormat="1" ht="24" x14ac:dyDescent="0.2">
      <c r="A156" s="102" t="s">
        <v>115</v>
      </c>
      <c r="B156" s="103">
        <v>1</v>
      </c>
      <c r="C156" s="104">
        <f t="shared" si="9"/>
        <v>1.0869565217391304</v>
      </c>
      <c r="D156" s="106"/>
    </row>
    <row r="157" spans="1:4" s="105" customFormat="1" ht="24" x14ac:dyDescent="0.2">
      <c r="A157" s="102" t="s">
        <v>118</v>
      </c>
      <c r="B157" s="103">
        <v>1</v>
      </c>
      <c r="C157" s="104">
        <f t="shared" si="9"/>
        <v>1.0869565217391304</v>
      </c>
      <c r="D157" s="106"/>
    </row>
    <row r="158" spans="1:4" s="105" customFormat="1" ht="24" x14ac:dyDescent="0.2">
      <c r="A158" s="102" t="s">
        <v>111</v>
      </c>
      <c r="B158" s="103">
        <v>2</v>
      </c>
      <c r="C158" s="104">
        <f t="shared" si="9"/>
        <v>2.1739130434782608</v>
      </c>
      <c r="D158" s="106"/>
    </row>
    <row r="159" spans="1:4" s="105" customFormat="1" ht="24" x14ac:dyDescent="0.2">
      <c r="A159" s="102" t="s">
        <v>124</v>
      </c>
      <c r="B159" s="103">
        <v>2</v>
      </c>
      <c r="C159" s="104">
        <f t="shared" si="9"/>
        <v>2.1739130434782608</v>
      </c>
      <c r="D159" s="106"/>
    </row>
    <row r="160" spans="1:4" s="105" customFormat="1" ht="24.75" thickBot="1" x14ac:dyDescent="0.25">
      <c r="A160" s="136" t="s">
        <v>48</v>
      </c>
      <c r="B160" s="142">
        <f>SUM(B107:B159)</f>
        <v>92</v>
      </c>
      <c r="C160" s="138">
        <f>B160*100/92</f>
        <v>100</v>
      </c>
    </row>
    <row r="161" spans="1:3" s="105" customFormat="1" ht="18" customHeight="1" thickTop="1" x14ac:dyDescent="0.2">
      <c r="B161" s="117"/>
      <c r="C161" s="118"/>
    </row>
    <row r="162" spans="1:3" s="7" customFormat="1" ht="24" x14ac:dyDescent="0.55000000000000004">
      <c r="A162" s="109" t="s">
        <v>101</v>
      </c>
      <c r="B162" s="10"/>
      <c r="C162" s="10"/>
    </row>
    <row r="163" spans="1:3" s="7" customFormat="1" ht="24" x14ac:dyDescent="0.55000000000000004">
      <c r="A163" s="110" t="s">
        <v>391</v>
      </c>
      <c r="B163" s="34"/>
      <c r="C163" s="35"/>
    </row>
    <row r="164" spans="1:3" s="7" customFormat="1" ht="24" x14ac:dyDescent="0.55000000000000004">
      <c r="A164" s="110" t="s">
        <v>392</v>
      </c>
      <c r="B164" s="34"/>
      <c r="C164" s="35"/>
    </row>
    <row r="165" spans="1:3" s="7" customFormat="1" ht="24" x14ac:dyDescent="0.55000000000000004">
      <c r="A165" s="110" t="s">
        <v>393</v>
      </c>
      <c r="B165" s="34"/>
      <c r="C165" s="35"/>
    </row>
    <row r="166" spans="1:3" s="7" customFormat="1" ht="24" x14ac:dyDescent="0.55000000000000004">
      <c r="A166" s="110" t="s">
        <v>533</v>
      </c>
      <c r="B166" s="34"/>
      <c r="C166" s="35"/>
    </row>
    <row r="167" spans="1:3" s="7" customFormat="1" ht="24" x14ac:dyDescent="0.55000000000000004">
      <c r="A167" s="110" t="s">
        <v>394</v>
      </c>
      <c r="B167" s="34"/>
      <c r="C167" s="35"/>
    </row>
    <row r="168" spans="1:3" s="7" customFormat="1" ht="24" x14ac:dyDescent="0.55000000000000004">
      <c r="A168" s="110" t="s">
        <v>395</v>
      </c>
      <c r="B168" s="34"/>
      <c r="C168" s="35"/>
    </row>
    <row r="169" spans="1:3" s="7" customFormat="1" ht="24" x14ac:dyDescent="0.55000000000000004">
      <c r="A169" s="6" t="s">
        <v>396</v>
      </c>
      <c r="B169" s="10"/>
      <c r="C169" s="10"/>
    </row>
    <row r="170" spans="1:3" s="7" customFormat="1" ht="24" x14ac:dyDescent="0.55000000000000004">
      <c r="A170" s="6" t="s">
        <v>397</v>
      </c>
      <c r="B170" s="10"/>
      <c r="C170" s="10"/>
    </row>
    <row r="171" spans="1:3" s="7" customFormat="1" ht="24" x14ac:dyDescent="0.55000000000000004">
      <c r="A171" s="6"/>
      <c r="B171" s="10"/>
      <c r="C171" s="10"/>
    </row>
    <row r="172" spans="1:3" s="7" customFormat="1" ht="24" x14ac:dyDescent="0.55000000000000004">
      <c r="A172" s="6"/>
      <c r="B172" s="10"/>
      <c r="C172" s="10"/>
    </row>
    <row r="173" spans="1:3" s="7" customFormat="1" ht="24" x14ac:dyDescent="0.55000000000000004">
      <c r="A173" s="6"/>
      <c r="B173" s="10"/>
      <c r="C173" s="10"/>
    </row>
    <row r="174" spans="1:3" s="7" customFormat="1" ht="24" x14ac:dyDescent="0.55000000000000004">
      <c r="A174" s="6"/>
      <c r="B174" s="10"/>
      <c r="C174" s="10"/>
    </row>
    <row r="175" spans="1:3" s="7" customFormat="1" ht="24" x14ac:dyDescent="0.55000000000000004">
      <c r="A175" s="6"/>
      <c r="B175" s="10"/>
      <c r="C175" s="10"/>
    </row>
    <row r="176" spans="1:3" s="7" customFormat="1" ht="24" x14ac:dyDescent="0.55000000000000004">
      <c r="A176" s="6"/>
      <c r="B176" s="10"/>
      <c r="C176" s="10"/>
    </row>
    <row r="177" spans="1:3" s="7" customFormat="1" ht="24" x14ac:dyDescent="0.55000000000000004">
      <c r="A177" s="6"/>
      <c r="B177" s="10"/>
      <c r="C177" s="10"/>
    </row>
    <row r="178" spans="1:3" s="7" customFormat="1" ht="24" x14ac:dyDescent="0.55000000000000004">
      <c r="A178" s="6"/>
      <c r="B178" s="10"/>
      <c r="C178" s="10"/>
    </row>
    <row r="179" spans="1:3" s="7" customFormat="1" ht="24" x14ac:dyDescent="0.55000000000000004">
      <c r="A179" s="6"/>
      <c r="B179" s="10"/>
      <c r="C179" s="10"/>
    </row>
    <row r="180" spans="1:3" s="7" customFormat="1" ht="24" x14ac:dyDescent="0.55000000000000004">
      <c r="A180" s="6"/>
      <c r="B180" s="10"/>
      <c r="C180" s="10"/>
    </row>
    <row r="181" spans="1:3" s="7" customFormat="1" ht="24" x14ac:dyDescent="0.55000000000000004">
      <c r="A181" s="6"/>
      <c r="B181" s="10"/>
      <c r="C181" s="10"/>
    </row>
    <row r="182" spans="1:3" s="7" customFormat="1" ht="24" x14ac:dyDescent="0.55000000000000004">
      <c r="A182" s="6"/>
      <c r="B182" s="10"/>
      <c r="C182" s="10"/>
    </row>
    <row r="183" spans="1:3" s="7" customFormat="1" ht="24" x14ac:dyDescent="0.55000000000000004">
      <c r="A183" s="6"/>
      <c r="B183" s="10"/>
      <c r="C183" s="10"/>
    </row>
    <row r="184" spans="1:3" s="7" customFormat="1" ht="24" x14ac:dyDescent="0.55000000000000004">
      <c r="A184" s="6"/>
      <c r="B184" s="10"/>
      <c r="C184" s="10"/>
    </row>
    <row r="185" spans="1:3" s="7" customFormat="1" ht="24" x14ac:dyDescent="0.55000000000000004">
      <c r="A185" s="6"/>
      <c r="B185" s="10"/>
      <c r="C185" s="10"/>
    </row>
    <row r="186" spans="1:3" s="7" customFormat="1" ht="24" x14ac:dyDescent="0.55000000000000004">
      <c r="A186" s="6"/>
      <c r="B186" s="10"/>
      <c r="C186" s="10"/>
    </row>
    <row r="187" spans="1:3" s="7" customFormat="1" ht="24" x14ac:dyDescent="0.55000000000000004">
      <c r="A187" s="6"/>
      <c r="B187" s="10"/>
      <c r="C187" s="10"/>
    </row>
    <row r="188" spans="1:3" s="7" customFormat="1" ht="24" x14ac:dyDescent="0.55000000000000004">
      <c r="A188" s="6"/>
      <c r="B188" s="10"/>
      <c r="C188" s="10"/>
    </row>
    <row r="189" spans="1:3" s="7" customFormat="1" ht="24" x14ac:dyDescent="0.55000000000000004">
      <c r="A189" s="6"/>
      <c r="B189" s="10"/>
      <c r="C189" s="10"/>
    </row>
    <row r="190" spans="1:3" s="7" customFormat="1" ht="24" x14ac:dyDescent="0.55000000000000004">
      <c r="A190" s="6"/>
      <c r="B190" s="10"/>
      <c r="C190" s="10"/>
    </row>
    <row r="191" spans="1:3" s="7" customFormat="1" ht="24" x14ac:dyDescent="0.55000000000000004">
      <c r="A191" s="6"/>
      <c r="B191" s="10"/>
      <c r="C191" s="10"/>
    </row>
    <row r="192" spans="1:3" s="7" customFormat="1" ht="24" x14ac:dyDescent="0.55000000000000004">
      <c r="A192" s="6"/>
      <c r="B192" s="10"/>
      <c r="C192" s="10"/>
    </row>
    <row r="193" spans="1:4" s="7" customFormat="1" ht="21.75" customHeight="1" x14ac:dyDescent="0.55000000000000004">
      <c r="A193" s="36" t="s">
        <v>60</v>
      </c>
      <c r="B193" s="10"/>
      <c r="C193" s="10"/>
    </row>
    <row r="194" spans="1:4" s="7" customFormat="1" ht="24" x14ac:dyDescent="0.55000000000000004">
      <c r="A194" s="46" t="s">
        <v>41</v>
      </c>
      <c r="B194" s="20" t="s">
        <v>42</v>
      </c>
      <c r="C194" s="20" t="s">
        <v>43</v>
      </c>
    </row>
    <row r="195" spans="1:4" s="7" customFormat="1" ht="24" x14ac:dyDescent="0.55000000000000004">
      <c r="A195" s="21" t="s">
        <v>61</v>
      </c>
      <c r="B195" s="37"/>
      <c r="C195" s="37"/>
      <c r="D195" s="38"/>
    </row>
    <row r="196" spans="1:4" s="7" customFormat="1" ht="24" x14ac:dyDescent="0.55000000000000004">
      <c r="A196" s="24" t="s">
        <v>405</v>
      </c>
      <c r="B196" s="25">
        <v>1</v>
      </c>
      <c r="C196" s="26">
        <f>B196*100/92</f>
        <v>1.0869565217391304</v>
      </c>
      <c r="D196" s="39"/>
    </row>
    <row r="197" spans="1:4" s="7" customFormat="1" ht="24" x14ac:dyDescent="0.55000000000000004">
      <c r="A197" s="24" t="s">
        <v>406</v>
      </c>
      <c r="B197" s="25">
        <v>1</v>
      </c>
      <c r="C197" s="26">
        <f t="shared" ref="C197:C215" si="10">B197*100/92</f>
        <v>1.0869565217391304</v>
      </c>
      <c r="D197" s="39"/>
    </row>
    <row r="198" spans="1:4" s="7" customFormat="1" ht="24" x14ac:dyDescent="0.55000000000000004">
      <c r="A198" s="24" t="s">
        <v>407</v>
      </c>
      <c r="B198" s="25">
        <v>1</v>
      </c>
      <c r="C198" s="26">
        <f t="shared" si="10"/>
        <v>1.0869565217391304</v>
      </c>
      <c r="D198" s="39"/>
    </row>
    <row r="199" spans="1:4" s="7" customFormat="1" ht="24" x14ac:dyDescent="0.55000000000000004">
      <c r="A199" s="24" t="s">
        <v>408</v>
      </c>
      <c r="B199" s="25">
        <v>1</v>
      </c>
      <c r="C199" s="26">
        <f t="shared" si="10"/>
        <v>1.0869565217391304</v>
      </c>
      <c r="D199" s="39"/>
    </row>
    <row r="200" spans="1:4" s="7" customFormat="1" ht="24" x14ac:dyDescent="0.55000000000000004">
      <c r="A200" s="42" t="s">
        <v>409</v>
      </c>
      <c r="B200" s="31">
        <v>3</v>
      </c>
      <c r="C200" s="26">
        <f t="shared" si="10"/>
        <v>3.2608695652173911</v>
      </c>
      <c r="D200" s="39"/>
    </row>
    <row r="201" spans="1:4" s="7" customFormat="1" ht="24" x14ac:dyDescent="0.55000000000000004">
      <c r="A201" s="42" t="s">
        <v>410</v>
      </c>
      <c r="B201" s="31">
        <v>1</v>
      </c>
      <c r="C201" s="26">
        <f t="shared" si="10"/>
        <v>1.0869565217391304</v>
      </c>
      <c r="D201" s="39"/>
    </row>
    <row r="202" spans="1:4" s="7" customFormat="1" ht="24" x14ac:dyDescent="0.55000000000000004">
      <c r="A202" s="42" t="s">
        <v>411</v>
      </c>
      <c r="B202" s="31">
        <v>1</v>
      </c>
      <c r="C202" s="26">
        <f t="shared" si="10"/>
        <v>1.0869565217391304</v>
      </c>
      <c r="D202" s="39"/>
    </row>
    <row r="203" spans="1:4" s="7" customFormat="1" ht="24" x14ac:dyDescent="0.55000000000000004">
      <c r="A203" s="42" t="s">
        <v>412</v>
      </c>
      <c r="B203" s="31">
        <v>1</v>
      </c>
      <c r="C203" s="26">
        <f t="shared" si="10"/>
        <v>1.0869565217391304</v>
      </c>
      <c r="D203" s="39"/>
    </row>
    <row r="204" spans="1:4" s="7" customFormat="1" ht="24" x14ac:dyDescent="0.55000000000000004">
      <c r="A204" s="42" t="s">
        <v>413</v>
      </c>
      <c r="B204" s="31">
        <v>1</v>
      </c>
      <c r="C204" s="26">
        <f t="shared" si="10"/>
        <v>1.0869565217391304</v>
      </c>
      <c r="D204" s="39"/>
    </row>
    <row r="205" spans="1:4" s="7" customFormat="1" ht="24" x14ac:dyDescent="0.55000000000000004">
      <c r="A205" s="42" t="s">
        <v>414</v>
      </c>
      <c r="B205" s="31">
        <v>1</v>
      </c>
      <c r="C205" s="26">
        <f t="shared" si="10"/>
        <v>1.0869565217391304</v>
      </c>
      <c r="D205" s="39"/>
    </row>
    <row r="206" spans="1:4" s="7" customFormat="1" ht="24" x14ac:dyDescent="0.55000000000000004">
      <c r="A206" s="42" t="s">
        <v>415</v>
      </c>
      <c r="B206" s="31">
        <v>1</v>
      </c>
      <c r="C206" s="26">
        <f t="shared" si="10"/>
        <v>1.0869565217391304</v>
      </c>
      <c r="D206" s="39"/>
    </row>
    <row r="207" spans="1:4" s="7" customFormat="1" ht="24" x14ac:dyDescent="0.55000000000000004">
      <c r="A207" s="42" t="s">
        <v>416</v>
      </c>
      <c r="B207" s="31">
        <v>1</v>
      </c>
      <c r="C207" s="26">
        <f t="shared" si="10"/>
        <v>1.0869565217391304</v>
      </c>
      <c r="D207" s="39"/>
    </row>
    <row r="208" spans="1:4" s="7" customFormat="1" ht="24" x14ac:dyDescent="0.55000000000000004">
      <c r="A208" s="42" t="s">
        <v>403</v>
      </c>
      <c r="B208" s="31">
        <v>1</v>
      </c>
      <c r="C208" s="26">
        <f t="shared" si="10"/>
        <v>1.0869565217391304</v>
      </c>
      <c r="D208" s="39"/>
    </row>
    <row r="209" spans="1:4" s="7" customFormat="1" ht="24" x14ac:dyDescent="0.55000000000000004">
      <c r="A209" s="42" t="s">
        <v>404</v>
      </c>
      <c r="B209" s="31">
        <v>1</v>
      </c>
      <c r="C209" s="26">
        <f t="shared" si="10"/>
        <v>1.0869565217391304</v>
      </c>
      <c r="D209" s="39"/>
    </row>
    <row r="210" spans="1:4" s="7" customFormat="1" ht="24" x14ac:dyDescent="0.55000000000000004">
      <c r="A210" s="42" t="s">
        <v>403</v>
      </c>
      <c r="B210" s="31">
        <v>2</v>
      </c>
      <c r="C210" s="26">
        <f t="shared" si="10"/>
        <v>2.1739130434782608</v>
      </c>
      <c r="D210" s="39"/>
    </row>
    <row r="211" spans="1:4" s="7" customFormat="1" ht="24" x14ac:dyDescent="0.55000000000000004">
      <c r="A211" s="42" t="s">
        <v>402</v>
      </c>
      <c r="B211" s="31">
        <v>1</v>
      </c>
      <c r="C211" s="26">
        <f t="shared" si="10"/>
        <v>1.0869565217391304</v>
      </c>
      <c r="D211" s="39"/>
    </row>
    <row r="212" spans="1:4" s="7" customFormat="1" ht="24" x14ac:dyDescent="0.55000000000000004">
      <c r="A212" s="42" t="s">
        <v>401</v>
      </c>
      <c r="B212" s="31">
        <v>1</v>
      </c>
      <c r="C212" s="26">
        <f t="shared" si="10"/>
        <v>1.0869565217391304</v>
      </c>
      <c r="D212" s="39"/>
    </row>
    <row r="213" spans="1:4" s="7" customFormat="1" ht="24" x14ac:dyDescent="0.55000000000000004">
      <c r="A213" s="42" t="s">
        <v>400</v>
      </c>
      <c r="B213" s="31">
        <v>1</v>
      </c>
      <c r="C213" s="26">
        <f t="shared" si="10"/>
        <v>1.0869565217391304</v>
      </c>
      <c r="D213" s="39"/>
    </row>
    <row r="214" spans="1:4" s="7" customFormat="1" ht="24" x14ac:dyDescent="0.55000000000000004">
      <c r="A214" s="42" t="s">
        <v>399</v>
      </c>
      <c r="B214" s="31">
        <v>1</v>
      </c>
      <c r="C214" s="26">
        <f t="shared" si="10"/>
        <v>1.0869565217391304</v>
      </c>
      <c r="D214" s="39"/>
    </row>
    <row r="215" spans="1:4" s="7" customFormat="1" ht="24" x14ac:dyDescent="0.55000000000000004">
      <c r="A215" s="43" t="s">
        <v>398</v>
      </c>
      <c r="B215" s="32">
        <v>1</v>
      </c>
      <c r="C215" s="29">
        <f t="shared" si="10"/>
        <v>1.0869565217391304</v>
      </c>
      <c r="D215" s="39"/>
    </row>
    <row r="216" spans="1:4" s="7" customFormat="1" ht="24" x14ac:dyDescent="0.55000000000000004">
      <c r="A216" s="44"/>
      <c r="B216" s="146"/>
      <c r="C216" s="147"/>
      <c r="D216" s="39"/>
    </row>
    <row r="217" spans="1:4" s="7" customFormat="1" ht="24" x14ac:dyDescent="0.55000000000000004">
      <c r="A217" s="44"/>
      <c r="B217" s="146"/>
      <c r="C217" s="147"/>
      <c r="D217" s="39"/>
    </row>
    <row r="218" spans="1:4" s="7" customFormat="1" ht="24" x14ac:dyDescent="0.55000000000000004">
      <c r="A218" s="44"/>
      <c r="B218" s="146"/>
      <c r="C218" s="147"/>
      <c r="D218" s="39"/>
    </row>
    <row r="219" spans="1:4" s="7" customFormat="1" ht="24" x14ac:dyDescent="0.55000000000000004">
      <c r="A219" s="44"/>
      <c r="B219" s="146"/>
      <c r="C219" s="147"/>
      <c r="D219" s="39"/>
    </row>
    <row r="220" spans="1:4" s="7" customFormat="1" ht="24" x14ac:dyDescent="0.55000000000000004">
      <c r="A220" s="44"/>
      <c r="B220" s="146"/>
      <c r="C220" s="147"/>
      <c r="D220" s="39"/>
    </row>
    <row r="221" spans="1:4" s="7" customFormat="1" ht="24" x14ac:dyDescent="0.55000000000000004">
      <c r="A221" s="44"/>
      <c r="B221" s="146"/>
      <c r="C221" s="147"/>
      <c r="D221" s="39"/>
    </row>
    <row r="222" spans="1:4" s="7" customFormat="1" ht="24" x14ac:dyDescent="0.55000000000000004">
      <c r="A222" s="44"/>
      <c r="B222" s="146"/>
      <c r="C222" s="147"/>
      <c r="D222" s="39"/>
    </row>
    <row r="223" spans="1:4" s="7" customFormat="1" ht="24" x14ac:dyDescent="0.55000000000000004">
      <c r="A223" s="44"/>
      <c r="B223" s="146"/>
      <c r="C223" s="147"/>
      <c r="D223" s="39"/>
    </row>
    <row r="224" spans="1:4" s="7" customFormat="1" ht="24" x14ac:dyDescent="0.55000000000000004">
      <c r="A224" s="46" t="s">
        <v>41</v>
      </c>
      <c r="B224" s="20" t="s">
        <v>42</v>
      </c>
      <c r="C224" s="20" t="s">
        <v>43</v>
      </c>
    </row>
    <row r="225" spans="1:4" s="7" customFormat="1" ht="24" x14ac:dyDescent="0.55000000000000004">
      <c r="A225" s="21" t="s">
        <v>129</v>
      </c>
      <c r="B225" s="37"/>
      <c r="C225" s="37"/>
      <c r="D225" s="38"/>
    </row>
    <row r="226" spans="1:4" s="7" customFormat="1" ht="24" x14ac:dyDescent="0.55000000000000004">
      <c r="A226" s="24" t="s">
        <v>417</v>
      </c>
      <c r="B226" s="25">
        <v>1</v>
      </c>
      <c r="C226" s="26">
        <f>B226*100/92</f>
        <v>1.0869565217391304</v>
      </c>
      <c r="D226" s="39"/>
    </row>
    <row r="227" spans="1:4" s="7" customFormat="1" ht="24" x14ac:dyDescent="0.55000000000000004">
      <c r="A227" s="24" t="s">
        <v>408</v>
      </c>
      <c r="B227" s="25">
        <v>2</v>
      </c>
      <c r="C227" s="26">
        <f t="shared" ref="C227:C235" si="11">B227*100/92</f>
        <v>2.1739130434782608</v>
      </c>
      <c r="D227" s="39"/>
    </row>
    <row r="228" spans="1:4" s="7" customFormat="1" ht="24" x14ac:dyDescent="0.55000000000000004">
      <c r="A228" s="24" t="s">
        <v>418</v>
      </c>
      <c r="B228" s="25">
        <v>1</v>
      </c>
      <c r="C228" s="26">
        <f t="shared" si="11"/>
        <v>1.0869565217391304</v>
      </c>
      <c r="D228" s="39"/>
    </row>
    <row r="229" spans="1:4" s="7" customFormat="1" ht="24" x14ac:dyDescent="0.55000000000000004">
      <c r="A229" s="24" t="s">
        <v>416</v>
      </c>
      <c r="B229" s="25">
        <v>3</v>
      </c>
      <c r="C229" s="26">
        <f t="shared" si="11"/>
        <v>3.2608695652173911</v>
      </c>
      <c r="D229" s="39"/>
    </row>
    <row r="230" spans="1:4" s="7" customFormat="1" ht="24" x14ac:dyDescent="0.55000000000000004">
      <c r="A230" s="24" t="s">
        <v>419</v>
      </c>
      <c r="B230" s="25">
        <v>1</v>
      </c>
      <c r="C230" s="26">
        <f t="shared" si="11"/>
        <v>1.0869565217391304</v>
      </c>
      <c r="D230" s="39"/>
    </row>
    <row r="231" spans="1:4" s="7" customFormat="1" ht="24" x14ac:dyDescent="0.55000000000000004">
      <c r="A231" s="24" t="s">
        <v>407</v>
      </c>
      <c r="B231" s="25">
        <v>1</v>
      </c>
      <c r="C231" s="26">
        <f t="shared" si="11"/>
        <v>1.0869565217391304</v>
      </c>
      <c r="D231" s="39"/>
    </row>
    <row r="232" spans="1:4" s="7" customFormat="1" ht="24" x14ac:dyDescent="0.55000000000000004">
      <c r="A232" s="24" t="s">
        <v>420</v>
      </c>
      <c r="B232" s="25">
        <v>1</v>
      </c>
      <c r="C232" s="26">
        <f t="shared" si="11"/>
        <v>1.0869565217391304</v>
      </c>
      <c r="D232" s="39"/>
    </row>
    <row r="233" spans="1:4" s="7" customFormat="1" ht="24" x14ac:dyDescent="0.55000000000000004">
      <c r="A233" s="24" t="s">
        <v>421</v>
      </c>
      <c r="B233" s="25">
        <v>1</v>
      </c>
      <c r="C233" s="26">
        <f t="shared" si="11"/>
        <v>1.0869565217391304</v>
      </c>
      <c r="D233" s="39"/>
    </row>
    <row r="234" spans="1:4" s="7" customFormat="1" ht="24" x14ac:dyDescent="0.55000000000000004">
      <c r="A234" s="42" t="s">
        <v>422</v>
      </c>
      <c r="B234" s="31">
        <v>1</v>
      </c>
      <c r="C234" s="26">
        <f t="shared" si="11"/>
        <v>1.0869565217391304</v>
      </c>
      <c r="D234" s="39"/>
    </row>
    <row r="235" spans="1:4" s="7" customFormat="1" ht="24" x14ac:dyDescent="0.55000000000000004">
      <c r="A235" s="43" t="s">
        <v>398</v>
      </c>
      <c r="B235" s="32">
        <v>1</v>
      </c>
      <c r="C235" s="29">
        <f t="shared" si="11"/>
        <v>1.0869565217391304</v>
      </c>
      <c r="D235" s="39"/>
    </row>
    <row r="236" spans="1:4" s="7" customFormat="1" ht="24" x14ac:dyDescent="0.55000000000000004">
      <c r="A236" s="44"/>
      <c r="B236" s="146"/>
      <c r="C236" s="147"/>
      <c r="D236" s="39"/>
    </row>
    <row r="237" spans="1:4" s="7" customFormat="1" ht="24" x14ac:dyDescent="0.55000000000000004">
      <c r="A237" s="44"/>
      <c r="B237" s="146"/>
      <c r="C237" s="147"/>
      <c r="D237" s="39"/>
    </row>
    <row r="238" spans="1:4" s="7" customFormat="1" ht="24" x14ac:dyDescent="0.55000000000000004">
      <c r="A238" s="44"/>
      <c r="B238" s="146"/>
      <c r="C238" s="147"/>
      <c r="D238" s="39"/>
    </row>
    <row r="239" spans="1:4" s="7" customFormat="1" ht="24" x14ac:dyDescent="0.55000000000000004">
      <c r="A239" s="44"/>
      <c r="B239" s="146"/>
      <c r="C239" s="147"/>
      <c r="D239" s="39"/>
    </row>
    <row r="240" spans="1:4" s="7" customFormat="1" ht="24" x14ac:dyDescent="0.55000000000000004">
      <c r="A240" s="44"/>
      <c r="B240" s="146"/>
      <c r="C240" s="147"/>
      <c r="D240" s="39"/>
    </row>
    <row r="241" spans="1:4" s="7" customFormat="1" ht="24" x14ac:dyDescent="0.55000000000000004">
      <c r="A241" s="44"/>
      <c r="B241" s="146"/>
      <c r="C241" s="147"/>
      <c r="D241" s="39"/>
    </row>
    <row r="242" spans="1:4" s="7" customFormat="1" ht="24" x14ac:dyDescent="0.55000000000000004">
      <c r="A242" s="44"/>
      <c r="B242" s="146"/>
      <c r="C242" s="147"/>
      <c r="D242" s="39"/>
    </row>
    <row r="243" spans="1:4" s="7" customFormat="1" ht="24" x14ac:dyDescent="0.55000000000000004">
      <c r="A243" s="44"/>
      <c r="B243" s="146"/>
      <c r="C243" s="147"/>
      <c r="D243" s="39"/>
    </row>
    <row r="244" spans="1:4" s="7" customFormat="1" ht="24" x14ac:dyDescent="0.55000000000000004">
      <c r="A244" s="44"/>
      <c r="B244" s="146"/>
      <c r="C244" s="147"/>
      <c r="D244" s="39"/>
    </row>
    <row r="245" spans="1:4" s="7" customFormat="1" ht="24" x14ac:dyDescent="0.55000000000000004">
      <c r="A245" s="44"/>
      <c r="B245" s="146"/>
      <c r="C245" s="147"/>
      <c r="D245" s="39"/>
    </row>
    <row r="246" spans="1:4" s="7" customFormat="1" ht="24" x14ac:dyDescent="0.55000000000000004">
      <c r="A246" s="44"/>
      <c r="B246" s="146"/>
      <c r="C246" s="147"/>
      <c r="D246" s="39"/>
    </row>
    <row r="247" spans="1:4" s="7" customFormat="1" ht="24" x14ac:dyDescent="0.55000000000000004">
      <c r="A247" s="44"/>
      <c r="B247" s="146"/>
      <c r="C247" s="147"/>
      <c r="D247" s="39"/>
    </row>
    <row r="248" spans="1:4" s="7" customFormat="1" ht="24" x14ac:dyDescent="0.55000000000000004">
      <c r="A248" s="44"/>
      <c r="B248" s="146"/>
      <c r="C248" s="147"/>
      <c r="D248" s="39"/>
    </row>
    <row r="249" spans="1:4" s="7" customFormat="1" ht="24" x14ac:dyDescent="0.55000000000000004">
      <c r="A249" s="44"/>
      <c r="B249" s="146"/>
      <c r="C249" s="147"/>
      <c r="D249" s="39"/>
    </row>
    <row r="250" spans="1:4" s="7" customFormat="1" ht="24" x14ac:dyDescent="0.55000000000000004">
      <c r="A250" s="44"/>
      <c r="B250" s="146"/>
      <c r="C250" s="147"/>
      <c r="D250" s="39"/>
    </row>
    <row r="251" spans="1:4" s="7" customFormat="1" ht="24" x14ac:dyDescent="0.55000000000000004">
      <c r="A251" s="44"/>
      <c r="B251" s="146"/>
      <c r="C251" s="147"/>
      <c r="D251" s="39"/>
    </row>
    <row r="252" spans="1:4" s="7" customFormat="1" ht="24" x14ac:dyDescent="0.55000000000000004">
      <c r="A252" s="44"/>
      <c r="B252" s="146"/>
      <c r="C252" s="147"/>
      <c r="D252" s="39"/>
    </row>
    <row r="253" spans="1:4" s="7" customFormat="1" ht="24" x14ac:dyDescent="0.55000000000000004">
      <c r="A253" s="44"/>
      <c r="B253" s="146"/>
      <c r="C253" s="147"/>
      <c r="D253" s="39"/>
    </row>
    <row r="254" spans="1:4" s="7" customFormat="1" ht="24" x14ac:dyDescent="0.55000000000000004">
      <c r="A254" s="44"/>
      <c r="B254" s="146"/>
      <c r="C254" s="147"/>
      <c r="D254" s="39"/>
    </row>
    <row r="255" spans="1:4" s="7" customFormat="1" ht="24" x14ac:dyDescent="0.55000000000000004">
      <c r="A255" s="46" t="s">
        <v>41</v>
      </c>
      <c r="B255" s="20" t="s">
        <v>42</v>
      </c>
      <c r="C255" s="20" t="s">
        <v>43</v>
      </c>
    </row>
    <row r="256" spans="1:4" s="7" customFormat="1" ht="24" x14ac:dyDescent="0.55000000000000004">
      <c r="A256" s="24" t="s">
        <v>156</v>
      </c>
      <c r="B256" s="25"/>
      <c r="C256" s="26"/>
      <c r="D256" s="39"/>
    </row>
    <row r="257" spans="1:4" s="7" customFormat="1" ht="24" x14ac:dyDescent="0.55000000000000004">
      <c r="A257" s="24" t="s">
        <v>423</v>
      </c>
      <c r="B257" s="25">
        <v>1</v>
      </c>
      <c r="C257" s="26">
        <f>B257*100/92</f>
        <v>1.0869565217391304</v>
      </c>
      <c r="D257" s="39"/>
    </row>
    <row r="258" spans="1:4" s="7" customFormat="1" ht="24" x14ac:dyDescent="0.55000000000000004">
      <c r="A258" s="24" t="s">
        <v>444</v>
      </c>
      <c r="B258" s="25">
        <v>1</v>
      </c>
      <c r="C258" s="26">
        <f t="shared" ref="C258:C271" si="12">B258*100/92</f>
        <v>1.0869565217391304</v>
      </c>
      <c r="D258" s="39"/>
    </row>
    <row r="259" spans="1:4" s="7" customFormat="1" ht="24" x14ac:dyDescent="0.55000000000000004">
      <c r="A259" s="42" t="s">
        <v>405</v>
      </c>
      <c r="B259" s="25">
        <v>2</v>
      </c>
      <c r="C259" s="26">
        <f t="shared" si="12"/>
        <v>2.1739130434782608</v>
      </c>
      <c r="D259" s="39"/>
    </row>
    <row r="260" spans="1:4" s="7" customFormat="1" ht="24" x14ac:dyDescent="0.55000000000000004">
      <c r="A260" s="24" t="s">
        <v>409</v>
      </c>
      <c r="B260" s="25">
        <v>1</v>
      </c>
      <c r="C260" s="26">
        <f t="shared" si="12"/>
        <v>1.0869565217391304</v>
      </c>
      <c r="D260" s="39"/>
    </row>
    <row r="261" spans="1:4" s="7" customFormat="1" ht="24" x14ac:dyDescent="0.55000000000000004">
      <c r="A261" s="24" t="s">
        <v>411</v>
      </c>
      <c r="B261" s="25">
        <v>1</v>
      </c>
      <c r="C261" s="26">
        <f t="shared" si="12"/>
        <v>1.0869565217391304</v>
      </c>
      <c r="D261" s="39"/>
    </row>
    <row r="262" spans="1:4" s="7" customFormat="1" ht="24" x14ac:dyDescent="0.55000000000000004">
      <c r="A262" s="24" t="s">
        <v>424</v>
      </c>
      <c r="B262" s="25">
        <v>1</v>
      </c>
      <c r="C262" s="26">
        <f t="shared" si="12"/>
        <v>1.0869565217391304</v>
      </c>
      <c r="D262" s="39"/>
    </row>
    <row r="263" spans="1:4" s="7" customFormat="1" ht="24" x14ac:dyDescent="0.55000000000000004">
      <c r="A263" s="24" t="s">
        <v>413</v>
      </c>
      <c r="B263" s="25">
        <v>1</v>
      </c>
      <c r="C263" s="26">
        <f t="shared" si="12"/>
        <v>1.0869565217391304</v>
      </c>
      <c r="D263" s="39"/>
    </row>
    <row r="264" spans="1:4" s="7" customFormat="1" ht="24" x14ac:dyDescent="0.55000000000000004">
      <c r="A264" s="24" t="s">
        <v>399</v>
      </c>
      <c r="B264" s="25">
        <v>1</v>
      </c>
      <c r="C264" s="26">
        <f t="shared" si="12"/>
        <v>1.0869565217391304</v>
      </c>
      <c r="D264" s="39"/>
    </row>
    <row r="265" spans="1:4" s="7" customFormat="1" ht="24" x14ac:dyDescent="0.55000000000000004">
      <c r="A265" s="24" t="s">
        <v>407</v>
      </c>
      <c r="B265" s="25">
        <v>1</v>
      </c>
      <c r="C265" s="26">
        <f t="shared" si="12"/>
        <v>1.0869565217391304</v>
      </c>
      <c r="D265" s="39"/>
    </row>
    <row r="266" spans="1:4" s="7" customFormat="1" ht="24" x14ac:dyDescent="0.55000000000000004">
      <c r="A266" s="24" t="s">
        <v>425</v>
      </c>
      <c r="B266" s="25">
        <v>1</v>
      </c>
      <c r="C266" s="26">
        <f t="shared" si="12"/>
        <v>1.0869565217391304</v>
      </c>
      <c r="D266" s="39"/>
    </row>
    <row r="267" spans="1:4" s="7" customFormat="1" ht="24" x14ac:dyDescent="0.55000000000000004">
      <c r="A267" s="24" t="s">
        <v>414</v>
      </c>
      <c r="B267" s="25">
        <v>1</v>
      </c>
      <c r="C267" s="26">
        <f t="shared" si="12"/>
        <v>1.0869565217391304</v>
      </c>
      <c r="D267" s="39"/>
    </row>
    <row r="268" spans="1:4" s="7" customFormat="1" ht="24" x14ac:dyDescent="0.55000000000000004">
      <c r="A268" s="24" t="s">
        <v>408</v>
      </c>
      <c r="B268" s="25">
        <v>1</v>
      </c>
      <c r="C268" s="26">
        <f t="shared" si="12"/>
        <v>1.0869565217391304</v>
      </c>
      <c r="D268" s="39"/>
    </row>
    <row r="269" spans="1:4" s="7" customFormat="1" ht="24" x14ac:dyDescent="0.55000000000000004">
      <c r="A269" s="24" t="s">
        <v>426</v>
      </c>
      <c r="B269" s="25">
        <v>1</v>
      </c>
      <c r="C269" s="26">
        <f t="shared" si="12"/>
        <v>1.0869565217391304</v>
      </c>
      <c r="D269" s="39"/>
    </row>
    <row r="270" spans="1:4" s="7" customFormat="1" ht="24" x14ac:dyDescent="0.55000000000000004">
      <c r="A270" s="24" t="s">
        <v>427</v>
      </c>
      <c r="B270" s="25">
        <v>1</v>
      </c>
      <c r="C270" s="26">
        <f t="shared" si="12"/>
        <v>1.0869565217391304</v>
      </c>
      <c r="D270" s="39"/>
    </row>
    <row r="271" spans="1:4" s="7" customFormat="1" ht="24" x14ac:dyDescent="0.55000000000000004">
      <c r="A271" s="27" t="s">
        <v>428</v>
      </c>
      <c r="B271" s="28">
        <v>1</v>
      </c>
      <c r="C271" s="29">
        <f t="shared" si="12"/>
        <v>1.0869565217391304</v>
      </c>
      <c r="D271" s="39"/>
    </row>
    <row r="272" spans="1:4" s="7" customFormat="1" ht="24" x14ac:dyDescent="0.55000000000000004">
      <c r="A272" s="44"/>
      <c r="B272" s="146"/>
      <c r="C272" s="147"/>
      <c r="D272" s="39"/>
    </row>
    <row r="273" spans="1:4" s="7" customFormat="1" ht="24" x14ac:dyDescent="0.55000000000000004">
      <c r="A273" s="44"/>
      <c r="B273" s="146"/>
      <c r="C273" s="147"/>
      <c r="D273" s="39"/>
    </row>
    <row r="274" spans="1:4" s="7" customFormat="1" ht="24" x14ac:dyDescent="0.55000000000000004">
      <c r="A274" s="44"/>
      <c r="B274" s="146"/>
      <c r="C274" s="147"/>
      <c r="D274" s="39"/>
    </row>
    <row r="275" spans="1:4" s="7" customFormat="1" ht="30.75" customHeight="1" x14ac:dyDescent="0.55000000000000004">
      <c r="A275" s="44"/>
      <c r="B275" s="146"/>
      <c r="C275" s="147"/>
      <c r="D275" s="39"/>
    </row>
    <row r="276" spans="1:4" s="7" customFormat="1" ht="30.75" customHeight="1" x14ac:dyDescent="0.55000000000000004">
      <c r="A276" s="44"/>
      <c r="B276" s="146"/>
      <c r="C276" s="147"/>
      <c r="D276" s="39"/>
    </row>
    <row r="277" spans="1:4" s="7" customFormat="1" ht="30.75" customHeight="1" x14ac:dyDescent="0.55000000000000004">
      <c r="A277" s="44"/>
      <c r="B277" s="146"/>
      <c r="C277" s="147"/>
      <c r="D277" s="39"/>
    </row>
    <row r="278" spans="1:4" s="7" customFormat="1" ht="30.75" customHeight="1" x14ac:dyDescent="0.55000000000000004">
      <c r="A278" s="44"/>
      <c r="B278" s="146"/>
      <c r="C278" s="147"/>
      <c r="D278" s="39"/>
    </row>
    <row r="279" spans="1:4" s="7" customFormat="1" ht="30.75" customHeight="1" x14ac:dyDescent="0.55000000000000004">
      <c r="A279" s="44"/>
      <c r="B279" s="146"/>
      <c r="C279" s="147"/>
      <c r="D279" s="39"/>
    </row>
    <row r="280" spans="1:4" s="7" customFormat="1" ht="30.75" customHeight="1" x14ac:dyDescent="0.55000000000000004">
      <c r="A280" s="44"/>
      <c r="B280" s="146"/>
      <c r="C280" s="147"/>
      <c r="D280" s="39"/>
    </row>
    <row r="281" spans="1:4" s="7" customFormat="1" ht="33" customHeight="1" x14ac:dyDescent="0.55000000000000004">
      <c r="A281" s="44"/>
      <c r="B281" s="146"/>
      <c r="C281" s="147"/>
      <c r="D281" s="39"/>
    </row>
    <row r="282" spans="1:4" s="7" customFormat="1" ht="33" customHeight="1" x14ac:dyDescent="0.55000000000000004">
      <c r="A282" s="44"/>
      <c r="B282" s="146"/>
      <c r="C282" s="147"/>
      <c r="D282" s="39"/>
    </row>
    <row r="283" spans="1:4" s="7" customFormat="1" ht="33" customHeight="1" x14ac:dyDescent="0.55000000000000004">
      <c r="A283" s="44"/>
      <c r="B283" s="146"/>
      <c r="C283" s="147"/>
      <c r="D283" s="39"/>
    </row>
    <row r="284" spans="1:4" s="14" customFormat="1" ht="22.5" customHeight="1" x14ac:dyDescent="0.5">
      <c r="A284" s="201" t="s">
        <v>41</v>
      </c>
      <c r="B284" s="202" t="s">
        <v>42</v>
      </c>
      <c r="C284" s="202" t="s">
        <v>43</v>
      </c>
    </row>
    <row r="285" spans="1:4" s="14" customFormat="1" x14ac:dyDescent="0.5">
      <c r="A285" s="203" t="s">
        <v>47</v>
      </c>
      <c r="B285" s="204"/>
      <c r="C285" s="205"/>
      <c r="D285" s="49"/>
    </row>
    <row r="286" spans="1:4" s="14" customFormat="1" x14ac:dyDescent="0.5">
      <c r="A286" s="206" t="s">
        <v>420</v>
      </c>
      <c r="B286" s="207">
        <v>2</v>
      </c>
      <c r="C286" s="208">
        <f>B286*100/92</f>
        <v>2.1739130434782608</v>
      </c>
      <c r="D286" s="49"/>
    </row>
    <row r="287" spans="1:4" s="14" customFormat="1" x14ac:dyDescent="0.5">
      <c r="A287" s="206" t="s">
        <v>429</v>
      </c>
      <c r="B287" s="207">
        <v>1</v>
      </c>
      <c r="C287" s="208">
        <f t="shared" ref="C287:C301" si="13">B287*100/92</f>
        <v>1.0869565217391304</v>
      </c>
      <c r="D287" s="49"/>
    </row>
    <row r="288" spans="1:4" s="14" customFormat="1" x14ac:dyDescent="0.5">
      <c r="A288" s="206" t="s">
        <v>430</v>
      </c>
      <c r="B288" s="207">
        <v>1</v>
      </c>
      <c r="C288" s="208">
        <f t="shared" si="13"/>
        <v>1.0869565217391304</v>
      </c>
      <c r="D288" s="49"/>
    </row>
    <row r="289" spans="1:4" s="14" customFormat="1" x14ac:dyDescent="0.5">
      <c r="A289" s="206" t="s">
        <v>408</v>
      </c>
      <c r="B289" s="207">
        <v>1</v>
      </c>
      <c r="C289" s="208">
        <f t="shared" si="13"/>
        <v>1.0869565217391304</v>
      </c>
      <c r="D289" s="49"/>
    </row>
    <row r="290" spans="1:4" s="14" customFormat="1" x14ac:dyDescent="0.5">
      <c r="A290" s="206" t="s">
        <v>420</v>
      </c>
      <c r="B290" s="207">
        <v>1</v>
      </c>
      <c r="C290" s="208">
        <f t="shared" si="13"/>
        <v>1.0869565217391304</v>
      </c>
      <c r="D290" s="49"/>
    </row>
    <row r="291" spans="1:4" s="14" customFormat="1" x14ac:dyDescent="0.5">
      <c r="A291" s="206" t="s">
        <v>411</v>
      </c>
      <c r="B291" s="207">
        <v>6</v>
      </c>
      <c r="C291" s="208">
        <f t="shared" si="13"/>
        <v>6.5217391304347823</v>
      </c>
      <c r="D291" s="49"/>
    </row>
    <row r="292" spans="1:4" s="14" customFormat="1" x14ac:dyDescent="0.5">
      <c r="A292" s="206" t="s">
        <v>431</v>
      </c>
      <c r="B292" s="207">
        <v>1</v>
      </c>
      <c r="C292" s="208">
        <f t="shared" si="13"/>
        <v>1.0869565217391304</v>
      </c>
      <c r="D292" s="49"/>
    </row>
    <row r="293" spans="1:4" s="14" customFormat="1" x14ac:dyDescent="0.5">
      <c r="A293" s="206" t="s">
        <v>432</v>
      </c>
      <c r="B293" s="207">
        <v>1</v>
      </c>
      <c r="C293" s="208">
        <f t="shared" si="13"/>
        <v>1.0869565217391304</v>
      </c>
      <c r="D293" s="49"/>
    </row>
    <row r="294" spans="1:4" s="14" customFormat="1" x14ac:dyDescent="0.5">
      <c r="A294" s="206" t="s">
        <v>433</v>
      </c>
      <c r="B294" s="207">
        <v>1</v>
      </c>
      <c r="C294" s="208">
        <f t="shared" si="13"/>
        <v>1.0869565217391304</v>
      </c>
      <c r="D294" s="49"/>
    </row>
    <row r="295" spans="1:4" s="14" customFormat="1" x14ac:dyDescent="0.5">
      <c r="A295" s="206" t="s">
        <v>414</v>
      </c>
      <c r="B295" s="207">
        <v>1</v>
      </c>
      <c r="C295" s="208">
        <f t="shared" si="13"/>
        <v>1.0869565217391304</v>
      </c>
      <c r="D295" s="49"/>
    </row>
    <row r="296" spans="1:4" s="14" customFormat="1" x14ac:dyDescent="0.5">
      <c r="A296" s="206" t="s">
        <v>434</v>
      </c>
      <c r="B296" s="207">
        <v>2</v>
      </c>
      <c r="C296" s="208">
        <f t="shared" si="13"/>
        <v>2.1739130434782608</v>
      </c>
      <c r="D296" s="49"/>
    </row>
    <row r="297" spans="1:4" s="14" customFormat="1" x14ac:dyDescent="0.5">
      <c r="A297" s="206" t="s">
        <v>435</v>
      </c>
      <c r="B297" s="207">
        <v>1</v>
      </c>
      <c r="C297" s="208">
        <f t="shared" si="13"/>
        <v>1.0869565217391304</v>
      </c>
      <c r="D297" s="49"/>
    </row>
    <row r="298" spans="1:4" s="14" customFormat="1" x14ac:dyDescent="0.5">
      <c r="A298" s="206" t="s">
        <v>436</v>
      </c>
      <c r="B298" s="207">
        <v>1</v>
      </c>
      <c r="C298" s="208">
        <f t="shared" si="13"/>
        <v>1.0869565217391304</v>
      </c>
      <c r="D298" s="49"/>
    </row>
    <row r="299" spans="1:4" s="14" customFormat="1" x14ac:dyDescent="0.5">
      <c r="A299" s="206" t="s">
        <v>437</v>
      </c>
      <c r="B299" s="207">
        <v>1</v>
      </c>
      <c r="C299" s="208">
        <f t="shared" si="13"/>
        <v>1.0869565217391304</v>
      </c>
      <c r="D299" s="49"/>
    </row>
    <row r="300" spans="1:4" s="14" customFormat="1" x14ac:dyDescent="0.5">
      <c r="A300" s="206" t="s">
        <v>417</v>
      </c>
      <c r="B300" s="207">
        <v>1</v>
      </c>
      <c r="C300" s="208">
        <f t="shared" si="13"/>
        <v>1.0869565217391304</v>
      </c>
      <c r="D300" s="49"/>
    </row>
    <row r="301" spans="1:4" s="14" customFormat="1" x14ac:dyDescent="0.5">
      <c r="A301" s="206" t="s">
        <v>438</v>
      </c>
      <c r="B301" s="207">
        <v>1</v>
      </c>
      <c r="C301" s="208">
        <f t="shared" si="13"/>
        <v>1.0869565217391304</v>
      </c>
      <c r="D301" s="49"/>
    </row>
    <row r="302" spans="1:4" s="14" customFormat="1" x14ac:dyDescent="0.5">
      <c r="A302" s="203" t="s">
        <v>148</v>
      </c>
      <c r="B302" s="204"/>
      <c r="C302" s="205"/>
      <c r="D302" s="49"/>
    </row>
    <row r="303" spans="1:4" s="14" customFormat="1" x14ac:dyDescent="0.5">
      <c r="A303" s="209" t="s">
        <v>419</v>
      </c>
      <c r="B303" s="207">
        <v>2</v>
      </c>
      <c r="C303" s="208">
        <f>B303*100/92</f>
        <v>2.1739130434782608</v>
      </c>
      <c r="D303" s="49"/>
    </row>
    <row r="304" spans="1:4" s="14" customFormat="1" x14ac:dyDescent="0.5">
      <c r="A304" s="209" t="s">
        <v>407</v>
      </c>
      <c r="B304" s="207">
        <v>1</v>
      </c>
      <c r="C304" s="208">
        <f t="shared" ref="C304:C315" si="14">B304*100/92</f>
        <v>1.0869565217391304</v>
      </c>
      <c r="D304" s="49"/>
    </row>
    <row r="305" spans="1:4" s="14" customFormat="1" x14ac:dyDescent="0.5">
      <c r="A305" s="209" t="s">
        <v>429</v>
      </c>
      <c r="B305" s="207">
        <v>2</v>
      </c>
      <c r="C305" s="208">
        <f t="shared" si="14"/>
        <v>2.1739130434782608</v>
      </c>
      <c r="D305" s="49"/>
    </row>
    <row r="306" spans="1:4" s="14" customFormat="1" x14ac:dyDescent="0.5">
      <c r="A306" s="209" t="s">
        <v>439</v>
      </c>
      <c r="B306" s="207">
        <v>1</v>
      </c>
      <c r="C306" s="208">
        <f t="shared" si="14"/>
        <v>1.0869565217391304</v>
      </c>
      <c r="D306" s="49"/>
    </row>
    <row r="307" spans="1:4" s="14" customFormat="1" x14ac:dyDescent="0.5">
      <c r="A307" s="209" t="s">
        <v>413</v>
      </c>
      <c r="B307" s="207">
        <v>2</v>
      </c>
      <c r="C307" s="208">
        <f t="shared" si="14"/>
        <v>2.1739130434782608</v>
      </c>
      <c r="D307" s="49"/>
    </row>
    <row r="308" spans="1:4" s="14" customFormat="1" x14ac:dyDescent="0.5">
      <c r="A308" s="209" t="s">
        <v>414</v>
      </c>
      <c r="B308" s="207">
        <v>1</v>
      </c>
      <c r="C308" s="208">
        <f t="shared" si="14"/>
        <v>1.0869565217391304</v>
      </c>
      <c r="D308" s="49"/>
    </row>
    <row r="309" spans="1:4" s="14" customFormat="1" x14ac:dyDescent="0.5">
      <c r="A309" s="209" t="s">
        <v>398</v>
      </c>
      <c r="B309" s="207">
        <v>1</v>
      </c>
      <c r="C309" s="208">
        <f t="shared" si="14"/>
        <v>1.0869565217391304</v>
      </c>
      <c r="D309" s="49"/>
    </row>
    <row r="310" spans="1:4" s="14" customFormat="1" x14ac:dyDescent="0.5">
      <c r="A310" s="209" t="s">
        <v>409</v>
      </c>
      <c r="B310" s="207">
        <v>1</v>
      </c>
      <c r="C310" s="208">
        <f t="shared" si="14"/>
        <v>1.0869565217391304</v>
      </c>
      <c r="D310" s="49"/>
    </row>
    <row r="311" spans="1:4" s="14" customFormat="1" x14ac:dyDescent="0.5">
      <c r="A311" s="209" t="s">
        <v>410</v>
      </c>
      <c r="B311" s="207">
        <v>2</v>
      </c>
      <c r="C311" s="208">
        <f t="shared" si="14"/>
        <v>2.1739130434782608</v>
      </c>
      <c r="D311" s="49"/>
    </row>
    <row r="312" spans="1:4" s="14" customFormat="1" x14ac:dyDescent="0.5">
      <c r="A312" s="209" t="s">
        <v>420</v>
      </c>
      <c r="B312" s="207">
        <v>1</v>
      </c>
      <c r="C312" s="208">
        <f t="shared" si="14"/>
        <v>1.0869565217391304</v>
      </c>
      <c r="D312" s="49"/>
    </row>
    <row r="313" spans="1:4" s="14" customFormat="1" x14ac:dyDescent="0.5">
      <c r="A313" s="209" t="s">
        <v>440</v>
      </c>
      <c r="B313" s="207">
        <v>1</v>
      </c>
      <c r="C313" s="208">
        <f t="shared" si="14"/>
        <v>1.0869565217391304</v>
      </c>
      <c r="D313" s="49"/>
    </row>
    <row r="314" spans="1:4" s="14" customFormat="1" x14ac:dyDescent="0.5">
      <c r="A314" s="209" t="s">
        <v>441</v>
      </c>
      <c r="B314" s="207">
        <v>1</v>
      </c>
      <c r="C314" s="208">
        <f t="shared" si="14"/>
        <v>1.0869565217391304</v>
      </c>
      <c r="D314" s="49"/>
    </row>
    <row r="315" spans="1:4" s="14" customFormat="1" x14ac:dyDescent="0.5">
      <c r="A315" s="209" t="s">
        <v>442</v>
      </c>
      <c r="B315" s="207">
        <v>1</v>
      </c>
      <c r="C315" s="208">
        <f t="shared" si="14"/>
        <v>1.0869565217391304</v>
      </c>
      <c r="D315" s="49"/>
    </row>
    <row r="316" spans="1:4" s="14" customFormat="1" x14ac:dyDescent="0.5">
      <c r="A316" s="201" t="s">
        <v>48</v>
      </c>
      <c r="B316" s="202">
        <f>SUM(B196:B315)</f>
        <v>92</v>
      </c>
      <c r="C316" s="210">
        <f>B316*100/92</f>
        <v>100</v>
      </c>
    </row>
    <row r="317" spans="1:4" s="7" customFormat="1" ht="24" x14ac:dyDescent="0.55000000000000004">
      <c r="A317" s="110"/>
      <c r="B317" s="34"/>
      <c r="C317" s="35"/>
    </row>
    <row r="318" spans="1:4" s="101" customFormat="1" ht="23.25" x14ac:dyDescent="0.55000000000000004">
      <c r="A318" s="135" t="s">
        <v>443</v>
      </c>
      <c r="B318" s="100"/>
      <c r="C318" s="100"/>
    </row>
    <row r="319" spans="1:4" s="101" customFormat="1" ht="23.25" x14ac:dyDescent="0.55000000000000004">
      <c r="A319" s="167" t="s">
        <v>445</v>
      </c>
      <c r="B319" s="168"/>
      <c r="C319" s="169"/>
    </row>
    <row r="320" spans="1:4" s="101" customFormat="1" ht="23.25" x14ac:dyDescent="0.55000000000000004">
      <c r="A320" s="167" t="s">
        <v>446</v>
      </c>
      <c r="B320" s="168"/>
      <c r="C320" s="169"/>
    </row>
    <row r="321" spans="1:4" s="101" customFormat="1" ht="23.25" x14ac:dyDescent="0.55000000000000004">
      <c r="A321" s="170" t="s">
        <v>447</v>
      </c>
      <c r="B321" s="171"/>
      <c r="C321" s="172"/>
      <c r="D321" s="173"/>
    </row>
    <row r="322" spans="1:4" s="101" customFormat="1" ht="23.25" x14ac:dyDescent="0.55000000000000004">
      <c r="A322" s="170" t="s">
        <v>448</v>
      </c>
      <c r="B322" s="171"/>
      <c r="C322" s="172"/>
      <c r="D322" s="173"/>
    </row>
    <row r="323" spans="1:4" s="101" customFormat="1" ht="23.25" x14ac:dyDescent="0.55000000000000004">
      <c r="A323" s="170" t="s">
        <v>449</v>
      </c>
      <c r="B323" s="171"/>
      <c r="C323" s="172"/>
      <c r="D323" s="173"/>
    </row>
    <row r="324" spans="1:4" s="101" customFormat="1" ht="23.25" x14ac:dyDescent="0.55000000000000004">
      <c r="A324" s="170" t="s">
        <v>450</v>
      </c>
      <c r="B324" s="171"/>
      <c r="C324" s="172"/>
      <c r="D324" s="173"/>
    </row>
    <row r="325" spans="1:4" s="101" customFormat="1" ht="23.25" x14ac:dyDescent="0.55000000000000004">
      <c r="A325" s="170" t="s">
        <v>451</v>
      </c>
      <c r="B325" s="171"/>
      <c r="C325" s="172"/>
      <c r="D325" s="173"/>
    </row>
    <row r="326" spans="1:4" s="101" customFormat="1" ht="23.25" x14ac:dyDescent="0.55000000000000004">
      <c r="A326" s="170" t="s">
        <v>452</v>
      </c>
      <c r="B326" s="171"/>
      <c r="C326" s="172"/>
      <c r="D326" s="173"/>
    </row>
    <row r="327" spans="1:4" s="101" customFormat="1" ht="23.25" x14ac:dyDescent="0.55000000000000004">
      <c r="A327" s="135" t="s">
        <v>453</v>
      </c>
      <c r="B327" s="100"/>
      <c r="C327" s="100"/>
    </row>
    <row r="328" spans="1:4" s="101" customFormat="1" ht="23.25" x14ac:dyDescent="0.55000000000000004">
      <c r="A328" s="135" t="s">
        <v>454</v>
      </c>
      <c r="B328" s="100"/>
      <c r="C328" s="100"/>
    </row>
    <row r="329" spans="1:4" s="101" customFormat="1" ht="23.25" x14ac:dyDescent="0.55000000000000004">
      <c r="A329" s="135" t="s">
        <v>455</v>
      </c>
      <c r="B329" s="100"/>
      <c r="C329" s="100"/>
    </row>
    <row r="330" spans="1:4" s="101" customFormat="1" ht="23.25" x14ac:dyDescent="0.55000000000000004">
      <c r="A330" s="135"/>
      <c r="B330" s="100"/>
      <c r="C330" s="100"/>
    </row>
    <row r="331" spans="1:4" s="49" customFormat="1" ht="24" x14ac:dyDescent="0.55000000000000004">
      <c r="A331" s="36" t="s">
        <v>62</v>
      </c>
      <c r="B331" s="47"/>
      <c r="C331" s="47"/>
      <c r="D331" s="48"/>
    </row>
    <row r="332" spans="1:4" s="14" customFormat="1" x14ac:dyDescent="0.5">
      <c r="A332" s="220" t="s">
        <v>63</v>
      </c>
      <c r="B332" s="231" t="s">
        <v>456</v>
      </c>
      <c r="C332" s="232"/>
      <c r="D332" s="233"/>
    </row>
    <row r="333" spans="1:4" s="14" customFormat="1" ht="56.25" x14ac:dyDescent="0.5">
      <c r="A333" s="221"/>
      <c r="B333" s="50" t="s">
        <v>64</v>
      </c>
      <c r="C333" s="51" t="s">
        <v>65</v>
      </c>
      <c r="D333" s="51" t="s">
        <v>66</v>
      </c>
    </row>
    <row r="334" spans="1:4" s="14" customFormat="1" x14ac:dyDescent="0.5">
      <c r="A334" s="52" t="s">
        <v>67</v>
      </c>
      <c r="B334" s="53">
        <f>'EIementary 2'!I25</f>
        <v>4.4347826086956523</v>
      </c>
      <c r="C334" s="53">
        <f>'EIementary 2'!I26</f>
        <v>0.7877520927828725</v>
      </c>
      <c r="D334" s="54" t="str">
        <f>IF(B334&gt;4.5,"มากที่สุด",IF(B334&gt;3.5,"มาก",IF(B334&gt;2.5,"ปานกลาง",IF(B334&gt;1.5,"น้อย",IF(B334&lt;=1.5,"น้อยที่สุด")))))</f>
        <v>มาก</v>
      </c>
    </row>
    <row r="335" spans="1:4" s="14" customFormat="1" x14ac:dyDescent="0.5">
      <c r="A335" s="52" t="s">
        <v>68</v>
      </c>
      <c r="B335" s="53">
        <f>'EIementary 2'!J25</f>
        <v>4.3913043478260869</v>
      </c>
      <c r="C335" s="53">
        <f>'EIementary 2'!J26</f>
        <v>0.65637644650435967</v>
      </c>
      <c r="D335" s="54" t="str">
        <f t="shared" ref="D335:D344" si="15">IF(B335&gt;4.5,"มากที่สุด",IF(B335&gt;3.5,"มาก",IF(B335&gt;2.5,"ปานกลาง",IF(B335&gt;1.5,"น้อย",IF(B335&lt;=1.5,"น้อยที่สุด")))))</f>
        <v>มาก</v>
      </c>
    </row>
    <row r="336" spans="1:4" s="14" customFormat="1" x14ac:dyDescent="0.5">
      <c r="A336" s="52" t="s">
        <v>69</v>
      </c>
      <c r="B336" s="53">
        <f>'EIementary 2'!K25</f>
        <v>4.6086956521739131</v>
      </c>
      <c r="C336" s="53">
        <f>'EIementary 2'!K26</f>
        <v>0.49901087934784411</v>
      </c>
      <c r="D336" s="54" t="str">
        <f t="shared" si="15"/>
        <v>มากที่สุด</v>
      </c>
    </row>
    <row r="337" spans="1:4" s="14" customFormat="1" x14ac:dyDescent="0.5">
      <c r="A337" s="52" t="s">
        <v>70</v>
      </c>
      <c r="B337" s="53">
        <f>'EIementary 2'!L25</f>
        <v>4.5652173913043477</v>
      </c>
      <c r="C337" s="53">
        <f>'EIementary 2'!L26</f>
        <v>0.58976782461958932</v>
      </c>
      <c r="D337" s="54" t="str">
        <f t="shared" si="15"/>
        <v>มากที่สุด</v>
      </c>
    </row>
    <row r="338" spans="1:4" s="14" customFormat="1" x14ac:dyDescent="0.5">
      <c r="A338" s="52" t="s">
        <v>71</v>
      </c>
      <c r="B338" s="53">
        <f>'EIementary 2'!M25</f>
        <v>4.3913043478260869</v>
      </c>
      <c r="C338" s="53">
        <f>'EIementary 2'!M26</f>
        <v>0.72231511851461438</v>
      </c>
      <c r="D338" s="54" t="str">
        <f t="shared" si="15"/>
        <v>มาก</v>
      </c>
    </row>
    <row r="339" spans="1:4" s="14" customFormat="1" x14ac:dyDescent="0.5">
      <c r="A339" s="52" t="s">
        <v>72</v>
      </c>
      <c r="B339" s="53">
        <f>'EIementary 2'!N25</f>
        <v>4.3043478260869561</v>
      </c>
      <c r="C339" s="53">
        <f>'EIementary 2'!N26</f>
        <v>0.9261249968991353</v>
      </c>
      <c r="D339" s="54" t="str">
        <f t="shared" si="15"/>
        <v>มาก</v>
      </c>
    </row>
    <row r="340" spans="1:4" s="14" customFormat="1" x14ac:dyDescent="0.5">
      <c r="A340" s="52" t="s">
        <v>73</v>
      </c>
      <c r="B340" s="53">
        <f>'EIementary 2'!O25</f>
        <v>4.5217391304347823</v>
      </c>
      <c r="C340" s="53">
        <f>'EIementary 2'!O26</f>
        <v>0.59310931212254869</v>
      </c>
      <c r="D340" s="54" t="str">
        <f t="shared" si="15"/>
        <v>มากที่สุด</v>
      </c>
    </row>
    <row r="341" spans="1:4" s="14" customFormat="1" x14ac:dyDescent="0.5">
      <c r="A341" s="52" t="s">
        <v>74</v>
      </c>
      <c r="B341" s="53">
        <f>'EIementary 2'!P25</f>
        <v>4.5652173913043477</v>
      </c>
      <c r="C341" s="53">
        <f>'EIementary 2'!P26</f>
        <v>0.58976782461958932</v>
      </c>
      <c r="D341" s="54" t="str">
        <f t="shared" si="15"/>
        <v>มากที่สุด</v>
      </c>
    </row>
    <row r="342" spans="1:4" s="14" customFormat="1" x14ac:dyDescent="0.5">
      <c r="A342" s="52" t="s">
        <v>75</v>
      </c>
      <c r="B342" s="53">
        <f>'EIementary 2'!Q25</f>
        <v>4.6086956521739131</v>
      </c>
      <c r="C342" s="53">
        <f>'EIementary 2'!Q26</f>
        <v>0.49901087934784411</v>
      </c>
      <c r="D342" s="54" t="str">
        <f t="shared" si="15"/>
        <v>มากที่สุด</v>
      </c>
    </row>
    <row r="343" spans="1:4" s="14" customFormat="1" x14ac:dyDescent="0.5">
      <c r="A343" s="52" t="s">
        <v>76</v>
      </c>
      <c r="B343" s="53">
        <f>'EIementary 2'!T25</f>
        <v>4.4347826086956523</v>
      </c>
      <c r="C343" s="53">
        <f>'EIementary 2'!T26</f>
        <v>0.50686980186970276</v>
      </c>
      <c r="D343" s="54" t="str">
        <f t="shared" si="15"/>
        <v>มาก</v>
      </c>
    </row>
    <row r="344" spans="1:4" s="14" customFormat="1" ht="22.5" thickBot="1" x14ac:dyDescent="0.55000000000000004">
      <c r="A344" s="55" t="s">
        <v>77</v>
      </c>
      <c r="B344" s="56">
        <f>AVERAGE(B334:B343)</f>
        <v>4.4826086956521731</v>
      </c>
      <c r="C344" s="56">
        <f>AVERAGE(C334:C343)</f>
        <v>0.63701051766281014</v>
      </c>
      <c r="D344" s="57" t="str">
        <f t="shared" si="15"/>
        <v>มาก</v>
      </c>
    </row>
    <row r="345" spans="1:4" ht="16.5" customHeight="1" thickTop="1" x14ac:dyDescent="0.5">
      <c r="A345" s="58"/>
      <c r="B345" s="59"/>
      <c r="C345" s="59"/>
      <c r="D345" s="60"/>
    </row>
    <row r="346" spans="1:4" ht="16.5" customHeight="1" x14ac:dyDescent="0.5">
      <c r="A346" s="58"/>
      <c r="B346" s="59"/>
      <c r="C346" s="59"/>
      <c r="D346" s="60"/>
    </row>
    <row r="347" spans="1:4" ht="16.5" customHeight="1" x14ac:dyDescent="0.5">
      <c r="A347" s="58"/>
      <c r="B347" s="59"/>
      <c r="C347" s="59"/>
      <c r="D347" s="60"/>
    </row>
    <row r="348" spans="1:4" ht="16.5" customHeight="1" x14ac:dyDescent="0.5">
      <c r="A348" s="58"/>
      <c r="B348" s="59"/>
      <c r="C348" s="59"/>
      <c r="D348" s="60"/>
    </row>
    <row r="349" spans="1:4" ht="16.5" customHeight="1" x14ac:dyDescent="0.5">
      <c r="A349" s="58"/>
      <c r="B349" s="59"/>
      <c r="C349" s="59"/>
      <c r="D349" s="60"/>
    </row>
    <row r="350" spans="1:4" s="101" customFormat="1" ht="23.25" x14ac:dyDescent="0.55000000000000004">
      <c r="A350" s="143" t="s">
        <v>105</v>
      </c>
      <c r="B350" s="144"/>
      <c r="C350" s="144"/>
      <c r="D350" s="145"/>
    </row>
    <row r="351" spans="1:4" s="101" customFormat="1" ht="23.25" x14ac:dyDescent="0.55000000000000004">
      <c r="A351" s="143" t="s">
        <v>457</v>
      </c>
      <c r="B351" s="144"/>
      <c r="C351" s="144"/>
      <c r="D351" s="145"/>
    </row>
    <row r="352" spans="1:4" s="101" customFormat="1" ht="23.25" x14ac:dyDescent="0.55000000000000004">
      <c r="A352" s="143" t="s">
        <v>458</v>
      </c>
      <c r="B352" s="144"/>
      <c r="C352" s="144"/>
      <c r="D352" s="145"/>
    </row>
    <row r="353" spans="1:7" s="101" customFormat="1" ht="23.25" x14ac:dyDescent="0.55000000000000004">
      <c r="A353" s="143" t="s">
        <v>459</v>
      </c>
      <c r="B353" s="144"/>
      <c r="C353" s="144"/>
      <c r="D353" s="145"/>
    </row>
    <row r="354" spans="1:7" s="101" customFormat="1" ht="23.25" x14ac:dyDescent="0.55000000000000004">
      <c r="A354" s="143" t="s">
        <v>460</v>
      </c>
      <c r="B354" s="144"/>
      <c r="C354" s="144"/>
      <c r="D354" s="145"/>
    </row>
    <row r="355" spans="1:7" s="101" customFormat="1" ht="23.25" x14ac:dyDescent="0.55000000000000004">
      <c r="A355" s="143" t="s">
        <v>461</v>
      </c>
      <c r="B355" s="144"/>
      <c r="C355" s="144"/>
      <c r="D355" s="145"/>
    </row>
    <row r="356" spans="1:7" s="101" customFormat="1" ht="23.25" x14ac:dyDescent="0.55000000000000004">
      <c r="A356" s="143" t="s">
        <v>462</v>
      </c>
      <c r="B356" s="144"/>
      <c r="C356" s="144"/>
      <c r="D356" s="145"/>
    </row>
    <row r="357" spans="1:7" s="101" customFormat="1" ht="23.25" x14ac:dyDescent="0.55000000000000004">
      <c r="A357" s="143"/>
      <c r="B357" s="144"/>
      <c r="C357" s="144"/>
      <c r="D357" s="145"/>
    </row>
    <row r="358" spans="1:7" s="11" customFormat="1" ht="24" x14ac:dyDescent="0.55000000000000004">
      <c r="A358" s="11" t="s">
        <v>78</v>
      </c>
      <c r="E358" s="65"/>
      <c r="F358" s="65"/>
      <c r="G358" s="65"/>
    </row>
    <row r="359" spans="1:7" s="11" customFormat="1" ht="24" x14ac:dyDescent="0.55000000000000004">
      <c r="A359" s="11" t="s">
        <v>463</v>
      </c>
      <c r="E359" s="65"/>
      <c r="F359" s="65"/>
      <c r="G359" s="65"/>
    </row>
    <row r="360" spans="1:7" s="11" customFormat="1" ht="25.5" customHeight="1" x14ac:dyDescent="0.55000000000000004">
      <c r="A360" s="225" t="s">
        <v>41</v>
      </c>
      <c r="B360" s="227"/>
      <c r="C360" s="229" t="s">
        <v>79</v>
      </c>
      <c r="D360" s="66" t="s">
        <v>80</v>
      </c>
      <c r="E360" s="65"/>
      <c r="F360" s="67"/>
      <c r="G360" s="65"/>
    </row>
    <row r="361" spans="1:7" s="11" customFormat="1" ht="25.5" customHeight="1" x14ac:dyDescent="0.55000000000000004">
      <c r="A361" s="226"/>
      <c r="B361" s="228"/>
      <c r="C361" s="230"/>
      <c r="D361" s="68" t="s">
        <v>81</v>
      </c>
      <c r="E361" s="65"/>
      <c r="F361" s="65"/>
      <c r="G361" s="65"/>
    </row>
    <row r="362" spans="1:7" s="7" customFormat="1" ht="24" x14ac:dyDescent="0.55000000000000004">
      <c r="A362" s="69" t="s">
        <v>82</v>
      </c>
      <c r="B362" s="70"/>
      <c r="C362" s="70"/>
      <c r="D362" s="40"/>
      <c r="E362" s="10"/>
      <c r="F362" s="10"/>
      <c r="G362" s="10"/>
    </row>
    <row r="363" spans="1:7" s="7" customFormat="1" ht="25.5" customHeight="1" x14ac:dyDescent="0.55000000000000004">
      <c r="A363" s="71" t="s">
        <v>83</v>
      </c>
      <c r="B363" s="72">
        <f>'EIementary 2'!R25</f>
        <v>3.347826086956522</v>
      </c>
      <c r="C363" s="72">
        <f>'EIementary 2'!R26</f>
        <v>1.1524162620801213</v>
      </c>
      <c r="D363" s="73" t="str">
        <f>IF(B363&gt;4.5,"มากที่สุด",IF(B363&gt;3.5,"มาก",IF(B363&gt;2.5,"ปานกลาง",IF(B363&gt;1.5,"น้อย",IF(B363&lt;=1.5,"น้อยที่สุด")))))</f>
        <v>ปานกลาง</v>
      </c>
      <c r="E363" s="10"/>
      <c r="F363" s="10"/>
      <c r="G363" s="10"/>
    </row>
    <row r="364" spans="1:7" s="7" customFormat="1" ht="24.75" thickBot="1" x14ac:dyDescent="0.6">
      <c r="A364" s="74" t="s">
        <v>84</v>
      </c>
      <c r="B364" s="75">
        <f>AVERAGE(B363:B363)</f>
        <v>3.347826086956522</v>
      </c>
      <c r="C364" s="75">
        <f>SUM(C363)</f>
        <v>1.1524162620801213</v>
      </c>
      <c r="D364" s="76" t="str">
        <f>IF(B364&gt;4.5,"มากที่สุด",IF(B364&gt;3.5,"มาก",IF(B364&gt;2.5,"ปานกลาง",IF(B364&gt;1.5,"น้อย",IF(B364&lt;=1.5,"น้อยที่สุด")))))</f>
        <v>ปานกลาง</v>
      </c>
      <c r="E364" s="10"/>
      <c r="F364" s="10"/>
      <c r="G364" s="10"/>
    </row>
    <row r="365" spans="1:7" s="7" customFormat="1" ht="24.75" thickTop="1" x14ac:dyDescent="0.55000000000000004">
      <c r="A365" s="77" t="s">
        <v>85</v>
      </c>
      <c r="B365" s="70"/>
      <c r="C365" s="70"/>
      <c r="D365" s="70"/>
      <c r="E365" s="10"/>
      <c r="F365" s="10"/>
      <c r="G365" s="10"/>
    </row>
    <row r="366" spans="1:7" s="7" customFormat="1" ht="25.5" customHeight="1" x14ac:dyDescent="0.55000000000000004">
      <c r="A366" s="71" t="s">
        <v>86</v>
      </c>
      <c r="B366" s="72">
        <f>'EIementary 2'!S25</f>
        <v>4.2608695652173916</v>
      </c>
      <c r="C366" s="72">
        <f>'EIementary 2'!S26</f>
        <v>0.540823555863716</v>
      </c>
      <c r="D366" s="78" t="str">
        <f>IF(B366&gt;4.5,"มากที่สุด",IF(B366&gt;3.5,"มาก",IF(B366&gt;2.5,"ปานกลาง",IF(B366&gt;1.5,"น้อย",IF(B366&lt;=1.5,"น้อยที่สุด")))))</f>
        <v>มาก</v>
      </c>
      <c r="E366" s="10"/>
      <c r="F366" s="10"/>
      <c r="G366" s="10"/>
    </row>
    <row r="367" spans="1:7" s="7" customFormat="1" ht="24.75" thickBot="1" x14ac:dyDescent="0.6">
      <c r="A367" s="74" t="s">
        <v>84</v>
      </c>
      <c r="B367" s="75">
        <f>AVERAGE(B366:B366)</f>
        <v>4.2608695652173916</v>
      </c>
      <c r="C367" s="75">
        <f>SUM(C366)</f>
        <v>0.540823555863716</v>
      </c>
      <c r="D367" s="79" t="str">
        <f>IF(B367&gt;4.5,"มากที่สุด",IF(B367&gt;3.5,"มาก",IF(B367&gt;2.5,"ปานกลาง",IF(B367&gt;1.5,"น้อย",IF(B367&lt;=1.5,"น้อยที่สุด")))))</f>
        <v>มาก</v>
      </c>
      <c r="E367" s="10"/>
      <c r="F367" s="10"/>
      <c r="G367" s="10"/>
    </row>
    <row r="368" spans="1:7" s="7" customFormat="1" ht="24.75" thickTop="1" x14ac:dyDescent="0.55000000000000004">
      <c r="A368" s="80"/>
      <c r="E368" s="10"/>
      <c r="F368" s="10"/>
      <c r="G368" s="10"/>
    </row>
    <row r="369" spans="1:4" s="7" customFormat="1" ht="24" x14ac:dyDescent="0.55000000000000004">
      <c r="A369" s="7" t="s">
        <v>104</v>
      </c>
    </row>
    <row r="370" spans="1:4" s="7" customFormat="1" ht="24" x14ac:dyDescent="0.55000000000000004">
      <c r="A370" s="7" t="s">
        <v>464</v>
      </c>
    </row>
    <row r="371" spans="1:4" s="7" customFormat="1" ht="24" x14ac:dyDescent="0.55000000000000004">
      <c r="A371" s="7" t="s">
        <v>465</v>
      </c>
    </row>
    <row r="372" spans="1:4" s="7" customFormat="1" ht="24" x14ac:dyDescent="0.55000000000000004"/>
    <row r="373" spans="1:4" s="7" customFormat="1" ht="24" x14ac:dyDescent="0.55000000000000004"/>
    <row r="374" spans="1:4" s="7" customFormat="1" ht="24" x14ac:dyDescent="0.55000000000000004"/>
    <row r="375" spans="1:4" s="7" customFormat="1" ht="24" x14ac:dyDescent="0.55000000000000004"/>
    <row r="376" spans="1:4" s="7" customFormat="1" ht="24" x14ac:dyDescent="0.55000000000000004"/>
    <row r="377" spans="1:4" s="7" customFormat="1" ht="24" x14ac:dyDescent="0.55000000000000004"/>
    <row r="378" spans="1:4" s="7" customFormat="1" ht="24" x14ac:dyDescent="0.55000000000000004"/>
    <row r="379" spans="1:4" s="7" customFormat="1" ht="24" x14ac:dyDescent="0.55000000000000004"/>
    <row r="380" spans="1:4" s="7" customFormat="1" ht="24" x14ac:dyDescent="0.55000000000000004"/>
    <row r="381" spans="1:4" s="49" customFormat="1" ht="24" x14ac:dyDescent="0.55000000000000004">
      <c r="A381" s="36" t="s">
        <v>130</v>
      </c>
      <c r="B381" s="47"/>
      <c r="C381" s="47"/>
      <c r="D381" s="48"/>
    </row>
    <row r="382" spans="1:4" s="14" customFormat="1" x14ac:dyDescent="0.5">
      <c r="A382" s="220" t="s">
        <v>63</v>
      </c>
      <c r="B382" s="231" t="s">
        <v>466</v>
      </c>
      <c r="C382" s="232"/>
      <c r="D382" s="233"/>
    </row>
    <row r="383" spans="1:4" s="14" customFormat="1" ht="56.25" x14ac:dyDescent="0.5">
      <c r="A383" s="221"/>
      <c r="B383" s="50" t="s">
        <v>64</v>
      </c>
      <c r="C383" s="51" t="s">
        <v>65</v>
      </c>
      <c r="D383" s="51" t="s">
        <v>66</v>
      </c>
    </row>
    <row r="384" spans="1:4" s="14" customFormat="1" x14ac:dyDescent="0.5">
      <c r="A384" s="52" t="s">
        <v>67</v>
      </c>
      <c r="B384" s="53">
        <v>4.62</v>
      </c>
      <c r="C384" s="53">
        <f>lntermediate!I16</f>
        <v>0.4385290096535146</v>
      </c>
      <c r="D384" s="54" t="s">
        <v>110</v>
      </c>
    </row>
    <row r="385" spans="1:4" s="14" customFormat="1" x14ac:dyDescent="0.5">
      <c r="A385" s="52" t="s">
        <v>68</v>
      </c>
      <c r="B385" s="53">
        <f>lntermediate!J15</f>
        <v>4.8461538461538458</v>
      </c>
      <c r="C385" s="53">
        <f>lntermediate!J16</f>
        <v>0.3755338080994054</v>
      </c>
      <c r="D385" s="54" t="str">
        <f t="shared" ref="D385:D394" si="16">IF(B385&gt;4.5,"มากที่สุด",IF(B385&gt;3.5,"มาก",IF(B385&gt;2.5,"ปานกลาง",IF(B385&gt;1.5,"น้อย",IF(B385&lt;=1.5,"น้อยที่สุด")))))</f>
        <v>มากที่สุด</v>
      </c>
    </row>
    <row r="386" spans="1:4" s="14" customFormat="1" x14ac:dyDescent="0.5">
      <c r="A386" s="52" t="s">
        <v>69</v>
      </c>
      <c r="B386" s="53">
        <f>lntermediate!K15</f>
        <v>4.615384615384615</v>
      </c>
      <c r="C386" s="53">
        <f>lntermediate!K16</f>
        <v>0.50636968354183476</v>
      </c>
      <c r="D386" s="54" t="str">
        <f t="shared" si="16"/>
        <v>มากที่สุด</v>
      </c>
    </row>
    <row r="387" spans="1:4" s="14" customFormat="1" x14ac:dyDescent="0.5">
      <c r="A387" s="52" t="s">
        <v>70</v>
      </c>
      <c r="B387" s="53">
        <f>lntermediate!L15</f>
        <v>4.615384615384615</v>
      </c>
      <c r="C387" s="53">
        <f>lntermediate!L16</f>
        <v>0.50636968354183476</v>
      </c>
      <c r="D387" s="54" t="str">
        <f t="shared" si="16"/>
        <v>มากที่สุด</v>
      </c>
    </row>
    <row r="388" spans="1:4" s="14" customFormat="1" x14ac:dyDescent="0.5">
      <c r="A388" s="52" t="s">
        <v>71</v>
      </c>
      <c r="B388" s="53">
        <f>lntermediate!M15</f>
        <v>4.583333333333333</v>
      </c>
      <c r="C388" s="53">
        <f>lntermediate!M16</f>
        <v>0.66855792342152087</v>
      </c>
      <c r="D388" s="54" t="str">
        <f t="shared" si="16"/>
        <v>มากที่สุด</v>
      </c>
    </row>
    <row r="389" spans="1:4" s="14" customFormat="1" x14ac:dyDescent="0.5">
      <c r="A389" s="52" t="s">
        <v>72</v>
      </c>
      <c r="B389" s="53">
        <f>lntermediate!N15</f>
        <v>4.615384615384615</v>
      </c>
      <c r="C389" s="53">
        <f>lntermediate!N16</f>
        <v>0.50636968354183476</v>
      </c>
      <c r="D389" s="54" t="str">
        <f t="shared" si="16"/>
        <v>มากที่สุด</v>
      </c>
    </row>
    <row r="390" spans="1:4" s="14" customFormat="1" x14ac:dyDescent="0.5">
      <c r="A390" s="52" t="s">
        <v>73</v>
      </c>
      <c r="B390" s="53">
        <f>lntermediate!O15</f>
        <v>4.7692307692307692</v>
      </c>
      <c r="C390" s="53">
        <f>lntermediate!O16</f>
        <v>0.59914468951527899</v>
      </c>
      <c r="D390" s="54" t="str">
        <f t="shared" si="16"/>
        <v>มากที่สุด</v>
      </c>
    </row>
    <row r="391" spans="1:4" s="14" customFormat="1" x14ac:dyDescent="0.5">
      <c r="A391" s="52" t="s">
        <v>74</v>
      </c>
      <c r="B391" s="53">
        <f>lntermediate!P15</f>
        <v>4.6923076923076925</v>
      </c>
      <c r="C391" s="53">
        <f>lntermediate!P16</f>
        <v>0.48038446141526142</v>
      </c>
      <c r="D391" s="54" t="str">
        <f t="shared" si="16"/>
        <v>มากที่สุด</v>
      </c>
    </row>
    <row r="392" spans="1:4" s="14" customFormat="1" x14ac:dyDescent="0.5">
      <c r="A392" s="52" t="s">
        <v>75</v>
      </c>
      <c r="B392" s="53">
        <f>lntermediate!Q15</f>
        <v>4.7692307692307692</v>
      </c>
      <c r="C392" s="53">
        <f>lntermediate!Q16</f>
        <v>0.4385290096535146</v>
      </c>
      <c r="D392" s="54" t="str">
        <f t="shared" si="16"/>
        <v>มากที่สุด</v>
      </c>
    </row>
    <row r="393" spans="1:4" s="14" customFormat="1" x14ac:dyDescent="0.5">
      <c r="A393" s="52" t="s">
        <v>76</v>
      </c>
      <c r="B393" s="53">
        <f>lntermediate!T15</f>
        <v>4.615384615384615</v>
      </c>
      <c r="C393" s="53">
        <f>lntermediate!T16</f>
        <v>0.50636968354183476</v>
      </c>
      <c r="D393" s="54" t="str">
        <f t="shared" si="16"/>
        <v>มากที่สุด</v>
      </c>
    </row>
    <row r="394" spans="1:4" s="14" customFormat="1" ht="22.5" thickBot="1" x14ac:dyDescent="0.55000000000000004">
      <c r="A394" s="55" t="s">
        <v>77</v>
      </c>
      <c r="B394" s="56">
        <f>AVERAGE(B384:B393)</f>
        <v>4.6741794871794866</v>
      </c>
      <c r="C394" s="56">
        <f>AVERAGE(C384:C393)</f>
        <v>0.50261576359258353</v>
      </c>
      <c r="D394" s="57" t="str">
        <f t="shared" si="16"/>
        <v>มากที่สุด</v>
      </c>
    </row>
    <row r="395" spans="1:4" ht="22.5" thickTop="1" x14ac:dyDescent="0.5">
      <c r="A395" s="58"/>
      <c r="B395" s="59"/>
      <c r="C395" s="59"/>
      <c r="D395" s="60"/>
    </row>
    <row r="396" spans="1:4" s="101" customFormat="1" ht="23.25" x14ac:dyDescent="0.55000000000000004">
      <c r="A396" s="143" t="s">
        <v>105</v>
      </c>
      <c r="B396" s="144"/>
      <c r="C396" s="144"/>
      <c r="D396" s="145"/>
    </row>
    <row r="397" spans="1:4" s="101" customFormat="1" ht="23.25" x14ac:dyDescent="0.55000000000000004">
      <c r="A397" s="143" t="s">
        <v>467</v>
      </c>
      <c r="B397" s="144"/>
      <c r="C397" s="144"/>
      <c r="D397" s="145"/>
    </row>
    <row r="398" spans="1:4" s="101" customFormat="1" ht="23.25" x14ac:dyDescent="0.55000000000000004">
      <c r="A398" s="143" t="s">
        <v>468</v>
      </c>
      <c r="B398" s="144"/>
      <c r="C398" s="144"/>
      <c r="D398" s="145"/>
    </row>
    <row r="399" spans="1:4" s="101" customFormat="1" ht="23.25" x14ac:dyDescent="0.55000000000000004">
      <c r="A399" s="143" t="s">
        <v>469</v>
      </c>
      <c r="B399" s="144"/>
      <c r="C399" s="144"/>
      <c r="D399" s="145"/>
    </row>
    <row r="400" spans="1:4" s="101" customFormat="1" ht="23.25" x14ac:dyDescent="0.55000000000000004">
      <c r="A400" s="143" t="s">
        <v>470</v>
      </c>
      <c r="B400" s="144"/>
      <c r="C400" s="144"/>
      <c r="D400" s="145"/>
    </row>
    <row r="401" spans="1:7" s="101" customFormat="1" ht="23.25" x14ac:dyDescent="0.55000000000000004">
      <c r="A401" s="143" t="s">
        <v>471</v>
      </c>
      <c r="B401" s="144"/>
      <c r="C401" s="144"/>
      <c r="D401" s="145"/>
    </row>
    <row r="402" spans="1:7" s="101" customFormat="1" ht="23.25" x14ac:dyDescent="0.55000000000000004">
      <c r="A402" s="143" t="s">
        <v>472</v>
      </c>
      <c r="B402" s="144"/>
      <c r="C402" s="144"/>
      <c r="D402" s="145"/>
    </row>
    <row r="403" spans="1:7" s="101" customFormat="1" ht="23.25" x14ac:dyDescent="0.55000000000000004">
      <c r="A403" s="143" t="s">
        <v>473</v>
      </c>
      <c r="B403" s="144"/>
      <c r="C403" s="144"/>
      <c r="D403" s="145"/>
    </row>
    <row r="404" spans="1:7" s="101" customFormat="1" ht="23.25" x14ac:dyDescent="0.55000000000000004">
      <c r="A404" s="143" t="s">
        <v>474</v>
      </c>
      <c r="B404" s="144"/>
      <c r="C404" s="144"/>
      <c r="D404" s="145"/>
    </row>
    <row r="405" spans="1:7" s="101" customFormat="1" ht="23.25" x14ac:dyDescent="0.55000000000000004">
      <c r="A405" s="143"/>
      <c r="B405" s="144"/>
      <c r="C405" s="144"/>
      <c r="D405" s="145"/>
    </row>
    <row r="406" spans="1:7" s="101" customFormat="1" ht="23.25" x14ac:dyDescent="0.55000000000000004">
      <c r="A406" s="143"/>
      <c r="B406" s="144"/>
      <c r="C406" s="144"/>
      <c r="D406" s="145"/>
    </row>
    <row r="407" spans="1:7" s="101" customFormat="1" ht="23.25" x14ac:dyDescent="0.55000000000000004">
      <c r="A407" s="143"/>
      <c r="B407" s="144"/>
      <c r="C407" s="144"/>
      <c r="D407" s="145"/>
    </row>
    <row r="408" spans="1:7" s="101" customFormat="1" ht="23.25" x14ac:dyDescent="0.55000000000000004">
      <c r="A408" s="143"/>
      <c r="B408" s="144"/>
      <c r="C408" s="144"/>
      <c r="D408" s="145"/>
    </row>
    <row r="409" spans="1:7" s="101" customFormat="1" ht="23.25" x14ac:dyDescent="0.55000000000000004">
      <c r="A409" s="143"/>
      <c r="B409" s="144"/>
      <c r="C409" s="144"/>
      <c r="D409" s="145"/>
    </row>
    <row r="410" spans="1:7" s="101" customFormat="1" ht="23.25" x14ac:dyDescent="0.55000000000000004">
      <c r="A410" s="143"/>
      <c r="B410" s="144"/>
      <c r="C410" s="144"/>
      <c r="D410" s="145"/>
    </row>
    <row r="411" spans="1:7" s="101" customFormat="1" ht="23.25" x14ac:dyDescent="0.55000000000000004">
      <c r="A411" s="143"/>
      <c r="B411" s="144"/>
      <c r="C411" s="144"/>
      <c r="D411" s="145"/>
    </row>
    <row r="412" spans="1:7" s="101" customFormat="1" ht="23.25" x14ac:dyDescent="0.55000000000000004">
      <c r="A412" s="143"/>
      <c r="B412" s="144"/>
      <c r="C412" s="144"/>
      <c r="D412" s="145"/>
    </row>
    <row r="413" spans="1:7" s="11" customFormat="1" ht="24" x14ac:dyDescent="0.55000000000000004">
      <c r="A413" s="11" t="s">
        <v>95</v>
      </c>
      <c r="E413" s="65"/>
      <c r="F413" s="65"/>
      <c r="G413" s="65"/>
    </row>
    <row r="414" spans="1:7" s="11" customFormat="1" ht="24" x14ac:dyDescent="0.55000000000000004">
      <c r="A414" s="11" t="s">
        <v>484</v>
      </c>
      <c r="E414" s="65"/>
      <c r="F414" s="65"/>
      <c r="G414" s="65"/>
    </row>
    <row r="415" spans="1:7" s="11" customFormat="1" ht="25.5" customHeight="1" x14ac:dyDescent="0.55000000000000004">
      <c r="A415" s="225" t="s">
        <v>41</v>
      </c>
      <c r="B415" s="227"/>
      <c r="C415" s="229" t="s">
        <v>79</v>
      </c>
      <c r="D415" s="66" t="s">
        <v>80</v>
      </c>
      <c r="E415" s="65"/>
      <c r="F415" s="67"/>
      <c r="G415" s="65"/>
    </row>
    <row r="416" spans="1:7" s="11" customFormat="1" ht="25.5" customHeight="1" x14ac:dyDescent="0.55000000000000004">
      <c r="A416" s="226"/>
      <c r="B416" s="228"/>
      <c r="C416" s="230"/>
      <c r="D416" s="68" t="s">
        <v>81</v>
      </c>
      <c r="E416" s="65"/>
      <c r="F416" s="65"/>
      <c r="G416" s="65"/>
    </row>
    <row r="417" spans="1:7" s="7" customFormat="1" ht="24" x14ac:dyDescent="0.55000000000000004">
      <c r="A417" s="69" t="s">
        <v>82</v>
      </c>
      <c r="B417" s="70"/>
      <c r="C417" s="70"/>
      <c r="D417" s="40"/>
      <c r="E417" s="10"/>
      <c r="F417" s="10"/>
      <c r="G417" s="10"/>
    </row>
    <row r="418" spans="1:7" s="7" customFormat="1" ht="25.5" customHeight="1" x14ac:dyDescent="0.55000000000000004">
      <c r="A418" s="71" t="s">
        <v>83</v>
      </c>
      <c r="B418" s="72">
        <f>lntermediate!R15</f>
        <v>3.5384615384615383</v>
      </c>
      <c r="C418" s="72">
        <f>lntermediate!R16</f>
        <v>1.198289379030556</v>
      </c>
      <c r="D418" s="73" t="str">
        <f>IF(B418&gt;4.5,"มากที่สุด",IF(B418&gt;3.5,"มาก",IF(B418&gt;2.5,"ปานกลาง",IF(B418&gt;1.5,"น้อย",IF(B418&lt;=1.5,"น้อยที่สุด")))))</f>
        <v>มาก</v>
      </c>
      <c r="E418" s="10"/>
      <c r="F418" s="10"/>
      <c r="G418" s="10"/>
    </row>
    <row r="419" spans="1:7" s="7" customFormat="1" ht="24.75" thickBot="1" x14ac:dyDescent="0.6">
      <c r="A419" s="74" t="s">
        <v>84</v>
      </c>
      <c r="B419" s="75">
        <f>AVERAGE(B418:B418)</f>
        <v>3.5384615384615383</v>
      </c>
      <c r="C419" s="75">
        <f>SUM(C418)</f>
        <v>1.198289379030556</v>
      </c>
      <c r="D419" s="76" t="str">
        <f>IF(B419&gt;4.5,"มากที่สุด",IF(B419&gt;3.5,"มาก",IF(B419&gt;2.5,"ปานกลาง",IF(B419&gt;1.5,"น้อย",IF(B419&lt;=1.5,"น้อยที่สุด")))))</f>
        <v>มาก</v>
      </c>
      <c r="E419" s="10"/>
      <c r="F419" s="10"/>
      <c r="G419" s="10"/>
    </row>
    <row r="420" spans="1:7" s="7" customFormat="1" ht="24.75" thickTop="1" x14ac:dyDescent="0.55000000000000004">
      <c r="A420" s="77" t="s">
        <v>85</v>
      </c>
      <c r="B420" s="70"/>
      <c r="C420" s="70"/>
      <c r="D420" s="70"/>
      <c r="E420" s="10"/>
      <c r="F420" s="10"/>
      <c r="G420" s="10"/>
    </row>
    <row r="421" spans="1:7" s="7" customFormat="1" ht="25.5" customHeight="1" x14ac:dyDescent="0.55000000000000004">
      <c r="A421" s="71" t="s">
        <v>86</v>
      </c>
      <c r="B421" s="72">
        <f>lntermediate!S15</f>
        <v>4.384615384615385</v>
      </c>
      <c r="C421" s="72">
        <f>lntermediate!S16</f>
        <v>0.50636968354183243</v>
      </c>
      <c r="D421" s="78" t="str">
        <f>IF(B421&gt;4.5,"มากที่สุด",IF(B421&gt;3.5,"มาก",IF(B421&gt;2.5,"ปานกลาง",IF(B421&gt;1.5,"น้อย",IF(B421&lt;=1.5,"น้อยที่สุด")))))</f>
        <v>มาก</v>
      </c>
      <c r="E421" s="10"/>
      <c r="F421" s="10"/>
      <c r="G421" s="10"/>
    </row>
    <row r="422" spans="1:7" s="7" customFormat="1" ht="24.75" thickBot="1" x14ac:dyDescent="0.6">
      <c r="A422" s="74" t="s">
        <v>84</v>
      </c>
      <c r="B422" s="75">
        <f>AVERAGE(B421:B421)</f>
        <v>4.384615384615385</v>
      </c>
      <c r="C422" s="75">
        <f>SUM(C421)</f>
        <v>0.50636968354183243</v>
      </c>
      <c r="D422" s="79" t="str">
        <f>IF(B422&gt;4.5,"มากที่สุด",IF(B422&gt;3.5,"มาก",IF(B422&gt;2.5,"ปานกลาง",IF(B422&gt;1.5,"น้อย",IF(B422&lt;=1.5,"น้อยที่สุด")))))</f>
        <v>มาก</v>
      </c>
      <c r="E422" s="10"/>
      <c r="F422" s="10"/>
      <c r="G422" s="10"/>
    </row>
    <row r="423" spans="1:7" s="7" customFormat="1" ht="24.75" thickTop="1" x14ac:dyDescent="0.55000000000000004">
      <c r="A423" s="80"/>
      <c r="E423" s="10"/>
      <c r="F423" s="10"/>
      <c r="G423" s="10"/>
    </row>
    <row r="424" spans="1:7" s="7" customFormat="1" ht="24" x14ac:dyDescent="0.55000000000000004">
      <c r="A424" s="7" t="s">
        <v>131</v>
      </c>
    </row>
    <row r="425" spans="1:7" s="7" customFormat="1" ht="24" x14ac:dyDescent="0.55000000000000004">
      <c r="A425" s="7" t="s">
        <v>475</v>
      </c>
    </row>
    <row r="426" spans="1:7" s="7" customFormat="1" ht="24" x14ac:dyDescent="0.55000000000000004">
      <c r="A426" s="7" t="s">
        <v>476</v>
      </c>
    </row>
    <row r="427" spans="1:7" s="7" customFormat="1" ht="24" x14ac:dyDescent="0.55000000000000004"/>
    <row r="428" spans="1:7" s="7" customFormat="1" ht="24" x14ac:dyDescent="0.55000000000000004"/>
    <row r="429" spans="1:7" s="7" customFormat="1" ht="24" x14ac:dyDescent="0.55000000000000004"/>
    <row r="430" spans="1:7" s="7" customFormat="1" ht="24" x14ac:dyDescent="0.55000000000000004"/>
    <row r="431" spans="1:7" s="7" customFormat="1" ht="24" x14ac:dyDescent="0.55000000000000004"/>
    <row r="432" spans="1:7" s="7" customFormat="1" ht="24" x14ac:dyDescent="0.55000000000000004"/>
    <row r="433" spans="1:4" s="7" customFormat="1" ht="24" x14ac:dyDescent="0.55000000000000004"/>
    <row r="434" spans="1:4" s="7" customFormat="1" ht="24" x14ac:dyDescent="0.55000000000000004"/>
    <row r="435" spans="1:4" s="7" customFormat="1" ht="24" x14ac:dyDescent="0.55000000000000004"/>
    <row r="436" spans="1:4" s="7" customFormat="1" ht="24" x14ac:dyDescent="0.55000000000000004"/>
    <row r="437" spans="1:4" s="7" customFormat="1" ht="24" x14ac:dyDescent="0.55000000000000004"/>
    <row r="438" spans="1:4" s="7" customFormat="1" ht="24" x14ac:dyDescent="0.55000000000000004"/>
    <row r="439" spans="1:4" s="7" customFormat="1" ht="24" x14ac:dyDescent="0.55000000000000004"/>
    <row r="440" spans="1:4" s="7" customFormat="1" ht="24" x14ac:dyDescent="0.55000000000000004"/>
    <row r="441" spans="1:4" s="7" customFormat="1" ht="24" x14ac:dyDescent="0.55000000000000004"/>
    <row r="442" spans="1:4" s="7" customFormat="1" ht="24" x14ac:dyDescent="0.55000000000000004"/>
    <row r="443" spans="1:4" s="7" customFormat="1" ht="24" x14ac:dyDescent="0.55000000000000004"/>
    <row r="444" spans="1:4" s="49" customFormat="1" ht="24" x14ac:dyDescent="0.55000000000000004">
      <c r="A444" s="36" t="s">
        <v>132</v>
      </c>
      <c r="B444" s="47"/>
      <c r="C444" s="47"/>
      <c r="D444" s="48"/>
    </row>
    <row r="445" spans="1:4" s="14" customFormat="1" x14ac:dyDescent="0.5">
      <c r="A445" s="220" t="s">
        <v>63</v>
      </c>
      <c r="B445" s="231" t="s">
        <v>477</v>
      </c>
      <c r="C445" s="232"/>
      <c r="D445" s="233"/>
    </row>
    <row r="446" spans="1:4" s="14" customFormat="1" ht="56.25" x14ac:dyDescent="0.5">
      <c r="A446" s="221"/>
      <c r="B446" s="50" t="s">
        <v>64</v>
      </c>
      <c r="C446" s="51" t="s">
        <v>65</v>
      </c>
      <c r="D446" s="51" t="s">
        <v>66</v>
      </c>
    </row>
    <row r="447" spans="1:4" s="14" customFormat="1" x14ac:dyDescent="0.5">
      <c r="A447" s="52" t="s">
        <v>67</v>
      </c>
      <c r="B447" s="53">
        <f>'Pre-lntermediate'!I18</f>
        <v>4.6875</v>
      </c>
      <c r="C447" s="53">
        <f>'Pre-lntermediate'!I19</f>
        <v>0.47871355387816905</v>
      </c>
      <c r="D447" s="54" t="str">
        <f>IF(B447&gt;4.5,"มากที่สุด",IF(B447&gt;3.5,"มาก",IF(B447&gt;2.5,"ปานกลาง",IF(B447&gt;1.5,"น้อย",IF(B447&lt;=1.5,"น้อยที่สุด")))))</f>
        <v>มากที่สุด</v>
      </c>
    </row>
    <row r="448" spans="1:4" s="14" customFormat="1" x14ac:dyDescent="0.5">
      <c r="A448" s="52" t="s">
        <v>68</v>
      </c>
      <c r="B448" s="53">
        <f>'Pre-lntermediate'!J18</f>
        <v>4.625</v>
      </c>
      <c r="C448" s="53">
        <f>'Pre-lntermediate'!J19</f>
        <v>0.5</v>
      </c>
      <c r="D448" s="54" t="str">
        <f t="shared" ref="D448:D457" si="17">IF(B448&gt;4.5,"มากที่สุด",IF(B448&gt;3.5,"มาก",IF(B448&gt;2.5,"ปานกลาง",IF(B448&gt;1.5,"น้อย",IF(B448&lt;=1.5,"น้อยที่สุด")))))</f>
        <v>มากที่สุด</v>
      </c>
    </row>
    <row r="449" spans="1:5" s="14" customFormat="1" x14ac:dyDescent="0.5">
      <c r="A449" s="52" t="s">
        <v>69</v>
      </c>
      <c r="B449" s="53">
        <f>'Pre-lntermediate'!K18</f>
        <v>4.6875</v>
      </c>
      <c r="C449" s="53">
        <f>'Pre-lntermediate'!K19</f>
        <v>0.47871355387816905</v>
      </c>
      <c r="D449" s="54" t="str">
        <f t="shared" si="17"/>
        <v>มากที่สุด</v>
      </c>
    </row>
    <row r="450" spans="1:5" s="14" customFormat="1" x14ac:dyDescent="0.5">
      <c r="A450" s="52" t="s">
        <v>70</v>
      </c>
      <c r="B450" s="53">
        <f>'Pre-lntermediate'!L18</f>
        <v>4.5999999999999996</v>
      </c>
      <c r="C450" s="53">
        <f>'Pre-lntermediate'!L19</f>
        <v>0.50709255283711152</v>
      </c>
      <c r="D450" s="54" t="str">
        <f t="shared" si="17"/>
        <v>มากที่สุด</v>
      </c>
    </row>
    <row r="451" spans="1:5" s="14" customFormat="1" x14ac:dyDescent="0.5">
      <c r="A451" s="52" t="s">
        <v>71</v>
      </c>
      <c r="B451" s="53">
        <f>'Pre-lntermediate'!M18</f>
        <v>4.5</v>
      </c>
      <c r="C451" s="53">
        <f>'Pre-lntermediate'!M19</f>
        <v>0.63245553203367588</v>
      </c>
      <c r="D451" s="54" t="str">
        <f t="shared" si="17"/>
        <v>มาก</v>
      </c>
    </row>
    <row r="452" spans="1:5" s="14" customFormat="1" x14ac:dyDescent="0.5">
      <c r="A452" s="52" t="s">
        <v>72</v>
      </c>
      <c r="B452" s="53">
        <f>'Pre-lntermediate'!N18</f>
        <v>4.4375</v>
      </c>
      <c r="C452" s="53">
        <f>'Pre-lntermediate'!N19</f>
        <v>0.72743842809317316</v>
      </c>
      <c r="D452" s="54" t="str">
        <f t="shared" si="17"/>
        <v>มาก</v>
      </c>
    </row>
    <row r="453" spans="1:5" s="14" customFormat="1" x14ac:dyDescent="0.5">
      <c r="A453" s="52" t="s">
        <v>73</v>
      </c>
      <c r="B453" s="53">
        <f>'Pre-lntermediate'!O18</f>
        <v>4.4375</v>
      </c>
      <c r="C453" s="53">
        <f>'Pre-lntermediate'!O19</f>
        <v>0.72743842809317316</v>
      </c>
      <c r="D453" s="54" t="str">
        <f t="shared" si="17"/>
        <v>มาก</v>
      </c>
    </row>
    <row r="454" spans="1:5" s="14" customFormat="1" x14ac:dyDescent="0.5">
      <c r="A454" s="52" t="s">
        <v>74</v>
      </c>
      <c r="B454" s="53">
        <f>'Pre-lntermediate'!P18</f>
        <v>4.4375</v>
      </c>
      <c r="C454" s="53">
        <f>'Pre-lntermediate'!P19</f>
        <v>0.72743842809317316</v>
      </c>
      <c r="D454" s="54" t="str">
        <f t="shared" si="17"/>
        <v>มาก</v>
      </c>
    </row>
    <row r="455" spans="1:5" s="14" customFormat="1" x14ac:dyDescent="0.5">
      <c r="A455" s="52" t="s">
        <v>75</v>
      </c>
      <c r="B455" s="53">
        <f>'Pre-lntermediate'!Q18</f>
        <v>4.5999999999999996</v>
      </c>
      <c r="C455" s="53">
        <f>'Pre-lntermediate'!Q19</f>
        <v>0.6324555320336771</v>
      </c>
      <c r="D455" s="54" t="str">
        <f t="shared" si="17"/>
        <v>มากที่สุด</v>
      </c>
    </row>
    <row r="456" spans="1:5" s="14" customFormat="1" x14ac:dyDescent="0.5">
      <c r="A456" s="52" t="s">
        <v>76</v>
      </c>
      <c r="B456" s="53">
        <f>'Pre-lntermediate'!T18</f>
        <v>4.5</v>
      </c>
      <c r="C456" s="53">
        <f>'Pre-lntermediate'!T19</f>
        <v>0.63245553203367588</v>
      </c>
      <c r="D456" s="54" t="str">
        <f t="shared" si="17"/>
        <v>มาก</v>
      </c>
    </row>
    <row r="457" spans="1:5" s="14" customFormat="1" ht="22.5" thickBot="1" x14ac:dyDescent="0.55000000000000004">
      <c r="A457" s="55" t="s">
        <v>77</v>
      </c>
      <c r="B457" s="56">
        <f>AVERAGE(B447:B456)</f>
        <v>4.5512500000000005</v>
      </c>
      <c r="C457" s="56">
        <f>AVERAGE(C447:C456)</f>
        <v>0.6044201540973998</v>
      </c>
      <c r="D457" s="57" t="str">
        <f t="shared" si="17"/>
        <v>มากที่สุด</v>
      </c>
    </row>
    <row r="458" spans="1:5" ht="22.5" thickTop="1" x14ac:dyDescent="0.5">
      <c r="A458" s="58"/>
      <c r="B458" s="59"/>
      <c r="C458" s="59"/>
      <c r="D458" s="60"/>
    </row>
    <row r="459" spans="1:5" s="7" customFormat="1" ht="24" x14ac:dyDescent="0.55000000000000004">
      <c r="A459" s="62" t="s">
        <v>99</v>
      </c>
      <c r="B459" s="63"/>
      <c r="C459" s="63"/>
      <c r="D459" s="64"/>
    </row>
    <row r="460" spans="1:5" s="7" customFormat="1" ht="24" x14ac:dyDescent="0.55000000000000004">
      <c r="A460" s="62" t="s">
        <v>478</v>
      </c>
      <c r="B460" s="63"/>
      <c r="C460" s="63"/>
      <c r="D460" s="64"/>
    </row>
    <row r="461" spans="1:5" s="7" customFormat="1" ht="24" x14ac:dyDescent="0.55000000000000004">
      <c r="A461" s="62" t="s">
        <v>200</v>
      </c>
      <c r="B461" s="63"/>
      <c r="C461" s="63"/>
      <c r="D461" s="64"/>
    </row>
    <row r="462" spans="1:5" s="7" customFormat="1" ht="24" x14ac:dyDescent="0.55000000000000004">
      <c r="A462" s="62" t="s">
        <v>479</v>
      </c>
      <c r="B462" s="63"/>
      <c r="C462" s="63"/>
      <c r="D462" s="64"/>
    </row>
    <row r="463" spans="1:5" s="7" customFormat="1" ht="24" x14ac:dyDescent="0.55000000000000004">
      <c r="A463" s="62" t="s">
        <v>584</v>
      </c>
      <c r="B463" s="63"/>
      <c r="C463" s="63"/>
      <c r="D463" s="64"/>
    </row>
    <row r="464" spans="1:5" s="7" customFormat="1" ht="24" x14ac:dyDescent="0.55000000000000004">
      <c r="A464" s="62" t="s">
        <v>585</v>
      </c>
      <c r="B464" s="35"/>
      <c r="C464" s="35"/>
      <c r="D464" s="34"/>
      <c r="E464" s="39"/>
    </row>
    <row r="465" spans="1:7" s="7" customFormat="1" ht="24" x14ac:dyDescent="0.55000000000000004">
      <c r="A465" s="62" t="s">
        <v>480</v>
      </c>
      <c r="B465" s="35"/>
      <c r="C465" s="35"/>
      <c r="D465" s="34"/>
      <c r="E465" s="39"/>
    </row>
    <row r="466" spans="1:7" s="7" customFormat="1" ht="24" x14ac:dyDescent="0.55000000000000004">
      <c r="A466" s="62"/>
      <c r="B466" s="35"/>
      <c r="C466" s="35"/>
      <c r="D466" s="34"/>
      <c r="E466" s="39"/>
    </row>
    <row r="467" spans="1:7" s="7" customFormat="1" ht="24" x14ac:dyDescent="0.55000000000000004">
      <c r="A467" s="62"/>
      <c r="B467" s="35"/>
      <c r="C467" s="35"/>
      <c r="D467" s="34"/>
      <c r="E467" s="39"/>
    </row>
    <row r="468" spans="1:7" s="7" customFormat="1" ht="24" x14ac:dyDescent="0.55000000000000004">
      <c r="A468" s="62"/>
      <c r="B468" s="35"/>
      <c r="C468" s="35"/>
      <c r="D468" s="34"/>
      <c r="E468" s="39"/>
    </row>
    <row r="469" spans="1:7" s="7" customFormat="1" ht="24" x14ac:dyDescent="0.55000000000000004">
      <c r="A469" s="62"/>
      <c r="B469" s="35"/>
      <c r="C469" s="35"/>
      <c r="D469" s="34"/>
      <c r="E469" s="39"/>
    </row>
    <row r="470" spans="1:7" s="7" customFormat="1" ht="24" x14ac:dyDescent="0.55000000000000004">
      <c r="A470" s="62"/>
      <c r="B470" s="35"/>
      <c r="C470" s="35"/>
      <c r="D470" s="34"/>
      <c r="E470" s="39"/>
    </row>
    <row r="471" spans="1:7" s="7" customFormat="1" ht="24" x14ac:dyDescent="0.55000000000000004">
      <c r="A471" s="62"/>
      <c r="B471" s="35"/>
      <c r="C471" s="35"/>
      <c r="D471" s="34"/>
      <c r="E471" s="39"/>
    </row>
    <row r="472" spans="1:7" s="7" customFormat="1" ht="24" x14ac:dyDescent="0.55000000000000004">
      <c r="A472" s="62"/>
      <c r="B472" s="35"/>
      <c r="C472" s="35"/>
      <c r="D472" s="34"/>
      <c r="E472" s="39"/>
    </row>
    <row r="473" spans="1:7" s="7" customFormat="1" ht="24" x14ac:dyDescent="0.55000000000000004">
      <c r="A473" s="62"/>
      <c r="B473" s="35"/>
      <c r="C473" s="35"/>
      <c r="D473" s="34"/>
      <c r="E473" s="39"/>
    </row>
    <row r="474" spans="1:7" s="7" customFormat="1" ht="24" x14ac:dyDescent="0.55000000000000004">
      <c r="A474" s="62"/>
      <c r="B474" s="35"/>
      <c r="C474" s="35"/>
      <c r="D474" s="34"/>
      <c r="E474" s="39"/>
    </row>
    <row r="475" spans="1:7" s="11" customFormat="1" ht="24" x14ac:dyDescent="0.55000000000000004">
      <c r="A475" s="11" t="s">
        <v>87</v>
      </c>
      <c r="E475" s="65"/>
      <c r="F475" s="65"/>
      <c r="G475" s="65"/>
    </row>
    <row r="476" spans="1:7" s="11" customFormat="1" ht="24" x14ac:dyDescent="0.55000000000000004">
      <c r="A476" s="11" t="s">
        <v>481</v>
      </c>
      <c r="E476" s="65"/>
      <c r="F476" s="65"/>
      <c r="G476" s="65"/>
    </row>
    <row r="477" spans="1:7" s="11" customFormat="1" ht="25.5" customHeight="1" x14ac:dyDescent="0.55000000000000004">
      <c r="A477" s="225" t="s">
        <v>41</v>
      </c>
      <c r="B477" s="227"/>
      <c r="C477" s="229" t="s">
        <v>79</v>
      </c>
      <c r="D477" s="66" t="s">
        <v>80</v>
      </c>
      <c r="E477" s="65"/>
      <c r="F477" s="67"/>
      <c r="G477" s="65"/>
    </row>
    <row r="478" spans="1:7" s="11" customFormat="1" ht="25.5" customHeight="1" x14ac:dyDescent="0.55000000000000004">
      <c r="A478" s="226"/>
      <c r="B478" s="228"/>
      <c r="C478" s="230"/>
      <c r="D478" s="68" t="s">
        <v>81</v>
      </c>
      <c r="E478" s="65"/>
      <c r="F478" s="65"/>
      <c r="G478" s="65"/>
    </row>
    <row r="479" spans="1:7" s="7" customFormat="1" ht="24" x14ac:dyDescent="0.55000000000000004">
      <c r="A479" s="69" t="s">
        <v>82</v>
      </c>
      <c r="B479" s="70"/>
      <c r="C479" s="70"/>
      <c r="D479" s="40"/>
      <c r="E479" s="10"/>
      <c r="F479" s="10"/>
      <c r="G479" s="10"/>
    </row>
    <row r="480" spans="1:7" s="7" customFormat="1" ht="25.5" customHeight="1" x14ac:dyDescent="0.55000000000000004">
      <c r="A480" s="71" t="s">
        <v>83</v>
      </c>
      <c r="B480" s="72">
        <f>'Pre-lntermediate'!R18</f>
        <v>3.4375</v>
      </c>
      <c r="C480" s="72">
        <f>'Pre-lntermediate'!R19</f>
        <v>1.2093386622447824</v>
      </c>
      <c r="D480" s="73" t="str">
        <f>IF(B480&gt;4.5,"มากที่สุด",IF(B480&gt;3.5,"มาก",IF(B480&gt;2.5,"ปานกลาง",IF(B480&gt;1.5,"น้อย",IF(B480&lt;=1.5,"น้อยที่สุด")))))</f>
        <v>ปานกลาง</v>
      </c>
      <c r="E480" s="10"/>
      <c r="F480" s="10"/>
      <c r="G480" s="10"/>
    </row>
    <row r="481" spans="1:7" s="7" customFormat="1" ht="24.75" thickBot="1" x14ac:dyDescent="0.6">
      <c r="A481" s="74" t="s">
        <v>84</v>
      </c>
      <c r="B481" s="75">
        <f>AVERAGE(B480:B480)</f>
        <v>3.4375</v>
      </c>
      <c r="C481" s="75">
        <f>SUM(C480)</f>
        <v>1.2093386622447824</v>
      </c>
      <c r="D481" s="76" t="str">
        <f>IF(B481&gt;4.5,"มากที่สุด",IF(B481&gt;3.5,"มาก",IF(B481&gt;2.5,"ปานกลาง",IF(B481&gt;1.5,"น้อย",IF(B481&lt;=1.5,"น้อยที่สุด")))))</f>
        <v>ปานกลาง</v>
      </c>
      <c r="E481" s="10"/>
      <c r="F481" s="10"/>
      <c r="G481" s="10"/>
    </row>
    <row r="482" spans="1:7" s="7" customFormat="1" ht="24.75" thickTop="1" x14ac:dyDescent="0.55000000000000004">
      <c r="A482" s="77" t="s">
        <v>85</v>
      </c>
      <c r="B482" s="70"/>
      <c r="C482" s="70"/>
      <c r="D482" s="70"/>
      <c r="E482" s="10"/>
      <c r="F482" s="10"/>
      <c r="G482" s="10"/>
    </row>
    <row r="483" spans="1:7" s="7" customFormat="1" ht="25.5" customHeight="1" x14ac:dyDescent="0.55000000000000004">
      <c r="A483" s="71" t="s">
        <v>86</v>
      </c>
      <c r="B483" s="72">
        <f>'Pre-lntermediate'!S18</f>
        <v>4.25</v>
      </c>
      <c r="C483" s="72">
        <f>'Pre-lntermediate'!S19</f>
        <v>0.57735026918962573</v>
      </c>
      <c r="D483" s="78" t="str">
        <f>IF(B483&gt;4.5,"มากที่สุด",IF(B483&gt;3.5,"มาก",IF(B483&gt;2.5,"ปานกลาง",IF(B483&gt;1.5,"น้อย",IF(B483&lt;=1.5,"น้อยที่สุด")))))</f>
        <v>มาก</v>
      </c>
      <c r="E483" s="10"/>
      <c r="F483" s="10"/>
      <c r="G483" s="10"/>
    </row>
    <row r="484" spans="1:7" s="7" customFormat="1" ht="24.75" thickBot="1" x14ac:dyDescent="0.6">
      <c r="A484" s="74" t="s">
        <v>84</v>
      </c>
      <c r="B484" s="75">
        <f>AVERAGE(B483:B483)</f>
        <v>4.25</v>
      </c>
      <c r="C484" s="75">
        <f>SUM(C483)</f>
        <v>0.57735026918962573</v>
      </c>
      <c r="D484" s="79" t="str">
        <f>IF(B484&gt;4.5,"มากที่สุด",IF(B484&gt;3.5,"มาก",IF(B484&gt;2.5,"ปานกลาง",IF(B484&gt;1.5,"น้อย",IF(B484&lt;=1.5,"น้อยที่สุด")))))</f>
        <v>มาก</v>
      </c>
      <c r="E484" s="10"/>
      <c r="F484" s="10"/>
      <c r="G484" s="10"/>
    </row>
    <row r="485" spans="1:7" s="7" customFormat="1" ht="24.75" thickTop="1" x14ac:dyDescent="0.55000000000000004">
      <c r="A485" s="80"/>
      <c r="E485" s="10"/>
      <c r="F485" s="10"/>
      <c r="G485" s="10"/>
    </row>
    <row r="486" spans="1:7" s="7" customFormat="1" ht="24" x14ac:dyDescent="0.55000000000000004">
      <c r="A486" s="7" t="s">
        <v>133</v>
      </c>
    </row>
    <row r="487" spans="1:7" s="7" customFormat="1" ht="24" x14ac:dyDescent="0.55000000000000004">
      <c r="A487" s="7" t="s">
        <v>482</v>
      </c>
    </row>
    <row r="488" spans="1:7" s="7" customFormat="1" ht="24" x14ac:dyDescent="0.55000000000000004">
      <c r="A488" s="7" t="s">
        <v>483</v>
      </c>
    </row>
    <row r="489" spans="1:7" s="7" customFormat="1" ht="24" x14ac:dyDescent="0.55000000000000004"/>
    <row r="490" spans="1:7" s="7" customFormat="1" ht="24" x14ac:dyDescent="0.55000000000000004"/>
    <row r="491" spans="1:7" s="7" customFormat="1" ht="24" x14ac:dyDescent="0.55000000000000004"/>
    <row r="492" spans="1:7" s="7" customFormat="1" ht="24" x14ac:dyDescent="0.55000000000000004"/>
    <row r="493" spans="1:7" s="7" customFormat="1" ht="24" x14ac:dyDescent="0.55000000000000004"/>
    <row r="494" spans="1:7" s="7" customFormat="1" ht="24" x14ac:dyDescent="0.55000000000000004"/>
    <row r="495" spans="1:7" s="7" customFormat="1" ht="24" x14ac:dyDescent="0.55000000000000004"/>
    <row r="496" spans="1:7" s="7" customFormat="1" ht="24" x14ac:dyDescent="0.55000000000000004"/>
    <row r="497" spans="1:4" s="7" customFormat="1" ht="24" x14ac:dyDescent="0.55000000000000004"/>
    <row r="498" spans="1:4" s="7" customFormat="1" ht="24" x14ac:dyDescent="0.55000000000000004"/>
    <row r="499" spans="1:4" s="7" customFormat="1" ht="24" x14ac:dyDescent="0.55000000000000004"/>
    <row r="500" spans="1:4" s="7" customFormat="1" ht="24" x14ac:dyDescent="0.55000000000000004"/>
    <row r="501" spans="1:4" s="7" customFormat="1" ht="24" x14ac:dyDescent="0.55000000000000004"/>
    <row r="502" spans="1:4" s="7" customFormat="1" ht="24" x14ac:dyDescent="0.55000000000000004"/>
    <row r="503" spans="1:4" s="7" customFormat="1" ht="24" x14ac:dyDescent="0.55000000000000004"/>
    <row r="504" spans="1:4" s="7" customFormat="1" ht="24" x14ac:dyDescent="0.55000000000000004"/>
    <row r="505" spans="1:4" s="7" customFormat="1" ht="24" x14ac:dyDescent="0.55000000000000004"/>
    <row r="506" spans="1:4" s="14" customFormat="1" ht="24" x14ac:dyDescent="0.55000000000000004">
      <c r="A506" s="36" t="s">
        <v>134</v>
      </c>
      <c r="B506" s="16"/>
      <c r="C506" s="16"/>
    </row>
    <row r="507" spans="1:4" s="14" customFormat="1" x14ac:dyDescent="0.5">
      <c r="A507" s="220" t="s">
        <v>63</v>
      </c>
      <c r="B507" s="222" t="s">
        <v>485</v>
      </c>
      <c r="C507" s="223"/>
      <c r="D507" s="224"/>
    </row>
    <row r="508" spans="1:4" s="14" customFormat="1" ht="56.25" x14ac:dyDescent="0.5">
      <c r="A508" s="221"/>
      <c r="B508" s="50" t="s">
        <v>64</v>
      </c>
      <c r="C508" s="51" t="s">
        <v>65</v>
      </c>
      <c r="D508" s="51" t="s">
        <v>66</v>
      </c>
    </row>
    <row r="509" spans="1:4" s="14" customFormat="1" x14ac:dyDescent="0.5">
      <c r="A509" s="52" t="s">
        <v>67</v>
      </c>
      <c r="B509" s="53">
        <f>'Starter 2'!I25</f>
        <v>4.6086956521739131</v>
      </c>
      <c r="C509" s="53">
        <f>'Starter 2'!I26</f>
        <v>0.65637644650435967</v>
      </c>
      <c r="D509" s="54" t="str">
        <f>IF(B509&gt;4.5,"มากที่สุด",IF(B509&gt;3.5,"มาก",IF(B509&gt;2.5,"ปานกลาง",IF(B509&gt;1.5,"น้อย",IF(B509&lt;=1.5,"น้อยที่สุด")))))</f>
        <v>มากที่สุด</v>
      </c>
    </row>
    <row r="510" spans="1:4" s="14" customFormat="1" x14ac:dyDescent="0.5">
      <c r="A510" s="52" t="s">
        <v>68</v>
      </c>
      <c r="B510" s="53">
        <f>'Starter 2'!J25</f>
        <v>4.5652173913043477</v>
      </c>
      <c r="C510" s="53">
        <f>'Starter 2'!J26</f>
        <v>0.72776663070980696</v>
      </c>
      <c r="D510" s="54" t="str">
        <f t="shared" ref="D510:D519" si="18">IF(B510&gt;4.5,"มากที่สุด",IF(B510&gt;3.5,"มาก",IF(B510&gt;2.5,"ปานกลาง",IF(B510&gt;1.5,"น้อย",IF(B510&lt;=1.5,"น้อยที่สุด")))))</f>
        <v>มากที่สุด</v>
      </c>
    </row>
    <row r="511" spans="1:4" s="14" customFormat="1" x14ac:dyDescent="0.5">
      <c r="A511" s="52" t="s">
        <v>69</v>
      </c>
      <c r="B511" s="53">
        <f>'Starter 2'!K25</f>
        <v>4.5217391304347823</v>
      </c>
      <c r="C511" s="53">
        <f>'Starter 2'!K26</f>
        <v>0.66534783913046103</v>
      </c>
      <c r="D511" s="54" t="str">
        <f t="shared" si="18"/>
        <v>มากที่สุด</v>
      </c>
    </row>
    <row r="512" spans="1:4" s="14" customFormat="1" x14ac:dyDescent="0.5">
      <c r="A512" s="52" t="s">
        <v>70</v>
      </c>
      <c r="B512" s="53">
        <f>'Starter 2'!L25</f>
        <v>4.3478260869565215</v>
      </c>
      <c r="C512" s="53">
        <f>'Starter 2'!L26</f>
        <v>0.83168479891307523</v>
      </c>
      <c r="D512" s="54" t="str">
        <f t="shared" si="18"/>
        <v>มาก</v>
      </c>
    </row>
    <row r="513" spans="1:4" s="14" customFormat="1" x14ac:dyDescent="0.5">
      <c r="A513" s="52" t="s">
        <v>71</v>
      </c>
      <c r="B513" s="53">
        <f>'Starter 2'!M25</f>
        <v>4.6086956521739131</v>
      </c>
      <c r="C513" s="53">
        <f>'Starter 2'!M26</f>
        <v>0.65637644650435967</v>
      </c>
      <c r="D513" s="54" t="str">
        <f t="shared" si="18"/>
        <v>มากที่สุด</v>
      </c>
    </row>
    <row r="514" spans="1:4" s="14" customFormat="1" x14ac:dyDescent="0.5">
      <c r="A514" s="52" t="s">
        <v>72</v>
      </c>
      <c r="B514" s="53">
        <f>'Starter 2'!N25</f>
        <v>4.6521739130434785</v>
      </c>
      <c r="C514" s="53">
        <f>'Starter 2'!N26</f>
        <v>0.57276805175107215</v>
      </c>
      <c r="D514" s="54" t="str">
        <f t="shared" si="18"/>
        <v>มากที่สุด</v>
      </c>
    </row>
    <row r="515" spans="1:4" s="14" customFormat="1" x14ac:dyDescent="0.5">
      <c r="A515" s="52" t="s">
        <v>73</v>
      </c>
      <c r="B515" s="53">
        <f>'Starter 2'!O25</f>
        <v>4.7391304347826084</v>
      </c>
      <c r="C515" s="53">
        <f>'Starter 2'!O26</f>
        <v>0.540823555863716</v>
      </c>
      <c r="D515" s="54" t="str">
        <f t="shared" si="18"/>
        <v>มากที่สุด</v>
      </c>
    </row>
    <row r="516" spans="1:4" s="14" customFormat="1" x14ac:dyDescent="0.5">
      <c r="A516" s="52" t="s">
        <v>74</v>
      </c>
      <c r="B516" s="53">
        <f>'Starter 2'!P25</f>
        <v>4.7391304347826084</v>
      </c>
      <c r="C516" s="53">
        <f>'Starter 2'!P26</f>
        <v>0.44897775854487959</v>
      </c>
      <c r="D516" s="54" t="str">
        <f t="shared" si="18"/>
        <v>มากที่สุด</v>
      </c>
    </row>
    <row r="517" spans="1:4" s="14" customFormat="1" x14ac:dyDescent="0.5">
      <c r="A517" s="52" t="s">
        <v>75</v>
      </c>
      <c r="B517" s="53">
        <f>'Starter 2'!Q25</f>
        <v>4.6956521739130439</v>
      </c>
      <c r="C517" s="53">
        <f>'Starter 2'!Q26</f>
        <v>0.47047196889696469</v>
      </c>
      <c r="D517" s="54" t="str">
        <f t="shared" si="18"/>
        <v>มากที่สุด</v>
      </c>
    </row>
    <row r="518" spans="1:4" s="14" customFormat="1" x14ac:dyDescent="0.5">
      <c r="A518" s="52" t="s">
        <v>76</v>
      </c>
      <c r="B518" s="53">
        <f>'Starter 2'!T25</f>
        <v>4.5217391304347823</v>
      </c>
      <c r="C518" s="53">
        <f>'Starter 2'!T26</f>
        <v>0.59310931212254869</v>
      </c>
      <c r="D518" s="54" t="str">
        <f t="shared" si="18"/>
        <v>มากที่สุด</v>
      </c>
    </row>
    <row r="519" spans="1:4" s="14" customFormat="1" ht="22.5" thickBot="1" x14ac:dyDescent="0.55000000000000004">
      <c r="A519" s="55" t="s">
        <v>77</v>
      </c>
      <c r="B519" s="56">
        <f>AVERAGE(B509:B518)</f>
        <v>4.5999999999999996</v>
      </c>
      <c r="C519" s="56">
        <f>AVERAGE(C509:C518)</f>
        <v>0.61637028089412416</v>
      </c>
      <c r="D519" s="57" t="str">
        <f t="shared" si="18"/>
        <v>มากที่สุด</v>
      </c>
    </row>
    <row r="520" spans="1:4" s="14" customFormat="1" ht="22.5" thickTop="1" x14ac:dyDescent="0.5">
      <c r="A520" s="81"/>
      <c r="B520" s="82"/>
      <c r="C520" s="82"/>
      <c r="D520" s="83"/>
    </row>
    <row r="521" spans="1:4" s="7" customFormat="1" ht="24" x14ac:dyDescent="0.55000000000000004">
      <c r="A521" s="62" t="s">
        <v>99</v>
      </c>
      <c r="B521" s="63"/>
      <c r="C521" s="63"/>
      <c r="D521" s="64"/>
    </row>
    <row r="522" spans="1:4" s="7" customFormat="1" ht="24" x14ac:dyDescent="0.55000000000000004">
      <c r="A522" s="62" t="s">
        <v>486</v>
      </c>
      <c r="B522" s="63"/>
      <c r="C522" s="63"/>
      <c r="D522" s="64"/>
    </row>
    <row r="523" spans="1:4" s="7" customFormat="1" ht="24" x14ac:dyDescent="0.55000000000000004">
      <c r="A523" s="62" t="s">
        <v>226</v>
      </c>
      <c r="B523" s="63"/>
      <c r="C523" s="63"/>
      <c r="D523" s="64"/>
    </row>
    <row r="524" spans="1:4" s="7" customFormat="1" ht="24" x14ac:dyDescent="0.55000000000000004">
      <c r="A524" s="62" t="s">
        <v>487</v>
      </c>
      <c r="B524" s="63"/>
      <c r="C524" s="63"/>
      <c r="D524" s="64"/>
    </row>
    <row r="525" spans="1:4" s="7" customFormat="1" ht="24" x14ac:dyDescent="0.55000000000000004">
      <c r="A525" s="62" t="s">
        <v>488</v>
      </c>
      <c r="B525" s="63"/>
      <c r="C525" s="63"/>
      <c r="D525" s="64"/>
    </row>
    <row r="526" spans="1:4" s="7" customFormat="1" ht="24" x14ac:dyDescent="0.55000000000000004">
      <c r="A526" s="62" t="s">
        <v>489</v>
      </c>
      <c r="B526" s="63"/>
      <c r="C526" s="63"/>
      <c r="D526" s="64"/>
    </row>
    <row r="527" spans="1:4" s="7" customFormat="1" ht="24" x14ac:dyDescent="0.55000000000000004">
      <c r="A527" s="62" t="s">
        <v>490</v>
      </c>
      <c r="B527" s="63"/>
      <c r="C527" s="63"/>
      <c r="D527" s="64"/>
    </row>
    <row r="528" spans="1:4" s="7" customFormat="1" ht="24" x14ac:dyDescent="0.55000000000000004">
      <c r="A528" s="62"/>
      <c r="B528" s="63"/>
      <c r="C528" s="63"/>
      <c r="D528" s="64"/>
    </row>
    <row r="529" spans="1:7" s="7" customFormat="1" ht="24" x14ac:dyDescent="0.55000000000000004">
      <c r="A529" s="62"/>
      <c r="B529" s="63"/>
      <c r="C529" s="63"/>
      <c r="D529" s="64"/>
    </row>
    <row r="530" spans="1:7" s="7" customFormat="1" ht="24" x14ac:dyDescent="0.55000000000000004">
      <c r="A530" s="62"/>
      <c r="B530" s="63"/>
      <c r="C530" s="63"/>
      <c r="D530" s="64"/>
    </row>
    <row r="531" spans="1:7" s="7" customFormat="1" ht="24" x14ac:dyDescent="0.55000000000000004">
      <c r="A531" s="62"/>
      <c r="B531" s="63"/>
      <c r="C531" s="63"/>
      <c r="D531" s="64"/>
    </row>
    <row r="532" spans="1:7" s="7" customFormat="1" ht="24" x14ac:dyDescent="0.55000000000000004">
      <c r="A532" s="62"/>
      <c r="B532" s="63"/>
      <c r="C532" s="63"/>
      <c r="D532" s="64"/>
    </row>
    <row r="533" spans="1:7" s="7" customFormat="1" ht="24" x14ac:dyDescent="0.55000000000000004">
      <c r="A533" s="62"/>
      <c r="B533" s="63"/>
      <c r="C533" s="63"/>
      <c r="D533" s="64"/>
    </row>
    <row r="534" spans="1:7" s="7" customFormat="1" ht="24" x14ac:dyDescent="0.55000000000000004">
      <c r="A534" s="62"/>
      <c r="B534" s="63"/>
      <c r="C534" s="63"/>
      <c r="D534" s="64"/>
    </row>
    <row r="535" spans="1:7" s="7" customFormat="1" ht="24" x14ac:dyDescent="0.55000000000000004">
      <c r="A535" s="62"/>
      <c r="B535" s="63"/>
      <c r="C535" s="63"/>
      <c r="D535" s="215"/>
    </row>
    <row r="536" spans="1:7" s="7" customFormat="1" ht="24" x14ac:dyDescent="0.55000000000000004">
      <c r="A536" s="62"/>
      <c r="B536" s="63"/>
      <c r="C536" s="63"/>
      <c r="D536" s="215"/>
    </row>
    <row r="537" spans="1:7" s="11" customFormat="1" ht="24" x14ac:dyDescent="0.55000000000000004">
      <c r="A537" s="11" t="s">
        <v>135</v>
      </c>
      <c r="E537" s="65"/>
      <c r="F537" s="65"/>
      <c r="G537" s="65"/>
    </row>
    <row r="538" spans="1:7" s="11" customFormat="1" ht="24" x14ac:dyDescent="0.55000000000000004">
      <c r="A538" s="11" t="s">
        <v>491</v>
      </c>
      <c r="E538" s="65"/>
      <c r="F538" s="65"/>
      <c r="G538" s="65"/>
    </row>
    <row r="539" spans="1:7" s="11" customFormat="1" ht="21" customHeight="1" x14ac:dyDescent="0.55000000000000004">
      <c r="A539" s="225" t="s">
        <v>41</v>
      </c>
      <c r="B539" s="227"/>
      <c r="C539" s="229" t="s">
        <v>79</v>
      </c>
      <c r="D539" s="66" t="s">
        <v>80</v>
      </c>
      <c r="E539" s="65"/>
      <c r="F539" s="67"/>
      <c r="G539" s="65"/>
    </row>
    <row r="540" spans="1:7" s="11" customFormat="1" ht="13.5" customHeight="1" x14ac:dyDescent="0.55000000000000004">
      <c r="A540" s="226"/>
      <c r="B540" s="228"/>
      <c r="C540" s="230"/>
      <c r="D540" s="68" t="s">
        <v>81</v>
      </c>
      <c r="E540" s="65"/>
      <c r="F540" s="65"/>
      <c r="G540" s="65"/>
    </row>
    <row r="541" spans="1:7" s="7" customFormat="1" ht="24" x14ac:dyDescent="0.55000000000000004">
      <c r="A541" s="69" t="s">
        <v>82</v>
      </c>
      <c r="B541" s="70"/>
      <c r="C541" s="70"/>
      <c r="D541" s="40"/>
      <c r="E541" s="10"/>
      <c r="F541" s="10"/>
      <c r="G541" s="10"/>
    </row>
    <row r="542" spans="1:7" s="7" customFormat="1" ht="25.5" customHeight="1" x14ac:dyDescent="0.55000000000000004">
      <c r="A542" s="71" t="s">
        <v>83</v>
      </c>
      <c r="B542" s="72">
        <f>'Starter 2'!R25</f>
        <v>3.347826086956522</v>
      </c>
      <c r="C542" s="72">
        <f>'Starter 2'!R26</f>
        <v>1.2287723234696086</v>
      </c>
      <c r="D542" s="73" t="str">
        <f>IF(B542&gt;4.5,"มากที่สุด",IF(B542&gt;3.5,"มาก",IF(B542&gt;2.5,"ปานกลาง",IF(B542&gt;1.5,"น้อย",IF(B542&lt;=1.5,"น้อยที่สุด")))))</f>
        <v>ปานกลาง</v>
      </c>
      <c r="E542" s="10"/>
      <c r="F542" s="10"/>
      <c r="G542" s="10"/>
    </row>
    <row r="543" spans="1:7" s="7" customFormat="1" ht="24.75" thickBot="1" x14ac:dyDescent="0.6">
      <c r="A543" s="74" t="s">
        <v>84</v>
      </c>
      <c r="B543" s="75">
        <f>AVERAGE(B542:B542)</f>
        <v>3.347826086956522</v>
      </c>
      <c r="C543" s="75">
        <f>SUM(C542)</f>
        <v>1.2287723234696086</v>
      </c>
      <c r="D543" s="76" t="str">
        <f>IF(B543&gt;4.5,"มากที่สุด",IF(B543&gt;3.5,"มาก",IF(B543&gt;2.5,"ปานกลาง",IF(B543&gt;1.5,"น้อย",IF(B543&lt;=1.5,"น้อยที่สุด")))))</f>
        <v>ปานกลาง</v>
      </c>
      <c r="E543" s="10"/>
      <c r="F543" s="10"/>
      <c r="G543" s="10"/>
    </row>
    <row r="544" spans="1:7" s="7" customFormat="1" ht="24.75" thickTop="1" x14ac:dyDescent="0.55000000000000004">
      <c r="A544" s="77" t="s">
        <v>85</v>
      </c>
      <c r="B544" s="70"/>
      <c r="C544" s="70"/>
      <c r="D544" s="70"/>
      <c r="E544" s="10"/>
      <c r="F544" s="10"/>
      <c r="G544" s="10"/>
    </row>
    <row r="545" spans="1:7" s="7" customFormat="1" ht="25.5" customHeight="1" x14ac:dyDescent="0.55000000000000004">
      <c r="A545" s="71" t="s">
        <v>86</v>
      </c>
      <c r="B545" s="72">
        <f>'Starter 2'!S25</f>
        <v>4.3043478260869561</v>
      </c>
      <c r="C545" s="72">
        <f>'Starter 2'!S26</f>
        <v>0.63495043533804174</v>
      </c>
      <c r="D545" s="78" t="str">
        <f>IF(B545&gt;4.5,"มากที่สุด",IF(B545&gt;3.5,"มาก",IF(B545&gt;2.5,"ปานกลาง",IF(B545&gt;1.5,"น้อย",IF(B545&lt;=1.5,"น้อยที่สุด")))))</f>
        <v>มาก</v>
      </c>
      <c r="E545" s="10"/>
      <c r="F545" s="10"/>
      <c r="G545" s="10"/>
    </row>
    <row r="546" spans="1:7" s="7" customFormat="1" ht="24.75" thickBot="1" x14ac:dyDescent="0.6">
      <c r="A546" s="74" t="s">
        <v>84</v>
      </c>
      <c r="B546" s="75">
        <f>AVERAGE(B545:B545)</f>
        <v>4.3043478260869561</v>
      </c>
      <c r="C546" s="75">
        <f>SUM(C545)</f>
        <v>0.63495043533804174</v>
      </c>
      <c r="D546" s="79" t="str">
        <f>IF(B546&gt;4.5,"มากที่สุด",IF(B546&gt;3.5,"มาก",IF(B546&gt;2.5,"ปานกลาง",IF(B546&gt;1.5,"น้อย",IF(B546&lt;=1.5,"น้อยที่สุด")))))</f>
        <v>มาก</v>
      </c>
      <c r="E546" s="10"/>
      <c r="F546" s="10"/>
      <c r="G546" s="10"/>
    </row>
    <row r="547" spans="1:7" s="7" customFormat="1" ht="24.75" thickTop="1" x14ac:dyDescent="0.55000000000000004">
      <c r="A547" s="80"/>
      <c r="E547" s="10"/>
      <c r="F547" s="10"/>
      <c r="G547" s="10"/>
    </row>
    <row r="548" spans="1:7" s="7" customFormat="1" ht="24" x14ac:dyDescent="0.55000000000000004">
      <c r="A548" s="7" t="s">
        <v>136</v>
      </c>
    </row>
    <row r="549" spans="1:7" s="7" customFormat="1" ht="24" x14ac:dyDescent="0.55000000000000004">
      <c r="A549" s="7" t="s">
        <v>464</v>
      </c>
    </row>
    <row r="550" spans="1:7" s="7" customFormat="1" ht="24" x14ac:dyDescent="0.55000000000000004">
      <c r="A550" s="7" t="s">
        <v>492</v>
      </c>
    </row>
    <row r="551" spans="1:7" s="7" customFormat="1" ht="24" x14ac:dyDescent="0.55000000000000004"/>
    <row r="552" spans="1:7" s="14" customFormat="1" ht="24" x14ac:dyDescent="0.55000000000000004">
      <c r="A552" s="36" t="s">
        <v>149</v>
      </c>
      <c r="B552" s="16"/>
      <c r="C552" s="16"/>
    </row>
    <row r="553" spans="1:7" s="14" customFormat="1" x14ac:dyDescent="0.5">
      <c r="A553" s="220" t="s">
        <v>63</v>
      </c>
      <c r="B553" s="222" t="s">
        <v>493</v>
      </c>
      <c r="C553" s="223"/>
      <c r="D553" s="224"/>
    </row>
    <row r="554" spans="1:7" s="14" customFormat="1" ht="56.25" x14ac:dyDescent="0.5">
      <c r="A554" s="221"/>
      <c r="B554" s="50" t="s">
        <v>64</v>
      </c>
      <c r="C554" s="51" t="s">
        <v>65</v>
      </c>
      <c r="D554" s="51" t="s">
        <v>66</v>
      </c>
    </row>
    <row r="555" spans="1:7" s="14" customFormat="1" x14ac:dyDescent="0.5">
      <c r="A555" s="52" t="s">
        <v>67</v>
      </c>
      <c r="B555" s="53">
        <f>'Upper-intermediate'!I19</f>
        <v>4.882352941176471</v>
      </c>
      <c r="C555" s="53">
        <f>'Upper-intermediate'!I20</f>
        <v>0.32218973970892129</v>
      </c>
      <c r="D555" s="54" t="str">
        <f>IF(B555&gt;4.5,"มากที่สุด",IF(B555&gt;3.5,"มาก",IF(B555&gt;2.5,"ปานกลาง",IF(B555&gt;1.5,"น้อย",IF(B555&lt;=1.5,"น้อยที่สุด")))))</f>
        <v>มากที่สุด</v>
      </c>
    </row>
    <row r="556" spans="1:7" s="14" customFormat="1" x14ac:dyDescent="0.5">
      <c r="A556" s="52" t="s">
        <v>68</v>
      </c>
      <c r="B556" s="53">
        <f>'Upper-intermediate'!J19</f>
        <v>4.7647058823529411</v>
      </c>
      <c r="C556" s="53">
        <f>'Upper-intermediate'!J20</f>
        <v>0.54550697032327689</v>
      </c>
      <c r="D556" s="54" t="str">
        <f t="shared" ref="D556:D565" si="19">IF(B556&gt;4.5,"มากที่สุด",IF(B556&gt;3.5,"มาก",IF(B556&gt;2.5,"ปานกลาง",IF(B556&gt;1.5,"น้อย",IF(B556&lt;=1.5,"น้อยที่สุด")))))</f>
        <v>มากที่สุด</v>
      </c>
    </row>
    <row r="557" spans="1:7" s="14" customFormat="1" x14ac:dyDescent="0.5">
      <c r="A557" s="52" t="s">
        <v>69</v>
      </c>
      <c r="B557" s="53">
        <f>'Upper-intermediate'!K19</f>
        <v>4.5294117647058822</v>
      </c>
      <c r="C557" s="53">
        <f>'Upper-intermediate'!K20</f>
        <v>0.77593564460428777</v>
      </c>
      <c r="D557" s="54" t="str">
        <f t="shared" si="19"/>
        <v>มากที่สุด</v>
      </c>
    </row>
    <row r="558" spans="1:7" s="14" customFormat="1" x14ac:dyDescent="0.5">
      <c r="A558" s="52" t="s">
        <v>70</v>
      </c>
      <c r="B558" s="53">
        <f>'Upper-intermediate'!L19</f>
        <v>4.4705882352941178</v>
      </c>
      <c r="C558" s="53">
        <f>'Upper-intermediate'!L20</f>
        <v>0.77593564460428777</v>
      </c>
      <c r="D558" s="54" t="str">
        <f t="shared" si="19"/>
        <v>มาก</v>
      </c>
    </row>
    <row r="559" spans="1:7" s="14" customFormat="1" x14ac:dyDescent="0.5">
      <c r="A559" s="52" t="s">
        <v>71</v>
      </c>
      <c r="B559" s="53">
        <f>'Upper-intermediate'!M19</f>
        <v>4.7058823529411766</v>
      </c>
      <c r="C559" s="53">
        <f>'Upper-intermediate'!M20</f>
        <v>0.57031527734309906</v>
      </c>
      <c r="D559" s="54" t="str">
        <f t="shared" si="19"/>
        <v>มากที่สุด</v>
      </c>
    </row>
    <row r="560" spans="1:7" s="14" customFormat="1" x14ac:dyDescent="0.5">
      <c r="A560" s="52" t="s">
        <v>72</v>
      </c>
      <c r="B560" s="53">
        <f>'Upper-intermediate'!N19</f>
        <v>4.6470588235294121</v>
      </c>
      <c r="C560" s="53">
        <f>'Upper-intermediate'!N20</f>
        <v>0.58823529411764963</v>
      </c>
      <c r="D560" s="54" t="str">
        <f t="shared" si="19"/>
        <v>มากที่สุด</v>
      </c>
    </row>
    <row r="561" spans="1:7" s="14" customFormat="1" x14ac:dyDescent="0.5">
      <c r="A561" s="52" t="s">
        <v>73</v>
      </c>
      <c r="B561" s="53">
        <f>'Upper-intermediate'!O19</f>
        <v>4.4705882352941178</v>
      </c>
      <c r="C561" s="53">
        <f>'Upper-intermediate'!O20</f>
        <v>1.0356951095093523</v>
      </c>
      <c r="D561" s="54" t="str">
        <f t="shared" si="19"/>
        <v>มาก</v>
      </c>
    </row>
    <row r="562" spans="1:7" s="14" customFormat="1" x14ac:dyDescent="0.5">
      <c r="A562" s="52" t="s">
        <v>74</v>
      </c>
      <c r="B562" s="53">
        <f>'Upper-intermediate'!P19</f>
        <v>4.4117647058823533</v>
      </c>
      <c r="C562" s="53">
        <f>'Upper-intermediate'!P20</f>
        <v>1.0323487514578968</v>
      </c>
      <c r="D562" s="54" t="str">
        <f t="shared" si="19"/>
        <v>มาก</v>
      </c>
    </row>
    <row r="563" spans="1:7" s="14" customFormat="1" x14ac:dyDescent="0.5">
      <c r="A563" s="52" t="s">
        <v>75</v>
      </c>
      <c r="B563" s="53">
        <f>'Upper-intermediate'!Q19</f>
        <v>4.6470588235294121</v>
      </c>
      <c r="C563" s="53">
        <f>'Upper-intermediate'!Q20</f>
        <v>0.9665692191267653</v>
      </c>
      <c r="D563" s="54" t="str">
        <f t="shared" si="19"/>
        <v>มากที่สุด</v>
      </c>
    </row>
    <row r="564" spans="1:7" s="14" customFormat="1" x14ac:dyDescent="0.5">
      <c r="A564" s="52" t="s">
        <v>76</v>
      </c>
      <c r="B564" s="53">
        <f>'Upper-intermediate'!T19</f>
        <v>4.2941176470588234</v>
      </c>
      <c r="C564" s="53">
        <f>'Upper-intermediate'!T20</f>
        <v>0.95576922407481801</v>
      </c>
      <c r="D564" s="54" t="str">
        <f t="shared" si="19"/>
        <v>มาก</v>
      </c>
    </row>
    <row r="565" spans="1:7" s="14" customFormat="1" ht="22.5" thickBot="1" x14ac:dyDescent="0.55000000000000004">
      <c r="A565" s="55" t="s">
        <v>77</v>
      </c>
      <c r="B565" s="56">
        <f>AVERAGE(B555:B564)</f>
        <v>4.5823529411764721</v>
      </c>
      <c r="C565" s="56">
        <f>AVERAGE(C555:C564)</f>
        <v>0.75685008748703553</v>
      </c>
      <c r="D565" s="57" t="str">
        <f t="shared" si="19"/>
        <v>มากที่สุด</v>
      </c>
    </row>
    <row r="566" spans="1:7" s="14" customFormat="1" ht="22.5" thickTop="1" x14ac:dyDescent="0.5">
      <c r="A566" s="81"/>
      <c r="B566" s="82"/>
      <c r="C566" s="82"/>
      <c r="D566" s="83"/>
    </row>
    <row r="567" spans="1:7" s="14" customFormat="1" x14ac:dyDescent="0.5">
      <c r="A567" s="81"/>
      <c r="B567" s="82"/>
      <c r="C567" s="82"/>
      <c r="D567" s="83"/>
    </row>
    <row r="568" spans="1:7" s="7" customFormat="1" ht="24" x14ac:dyDescent="0.55000000000000004">
      <c r="A568" s="62" t="s">
        <v>99</v>
      </c>
      <c r="B568" s="63"/>
      <c r="C568" s="63"/>
      <c r="D568" s="64"/>
    </row>
    <row r="569" spans="1:7" s="7" customFormat="1" ht="24" x14ac:dyDescent="0.55000000000000004">
      <c r="A569" s="62" t="s">
        <v>494</v>
      </c>
      <c r="B569" s="63"/>
      <c r="C569" s="63"/>
      <c r="D569" s="64"/>
    </row>
    <row r="570" spans="1:7" s="7" customFormat="1" ht="24" x14ac:dyDescent="0.55000000000000004">
      <c r="A570" s="62" t="s">
        <v>200</v>
      </c>
      <c r="B570" s="63"/>
      <c r="C570" s="63"/>
      <c r="D570" s="64"/>
    </row>
    <row r="571" spans="1:7" s="7" customFormat="1" ht="24" x14ac:dyDescent="0.55000000000000004">
      <c r="A571" s="62" t="s">
        <v>495</v>
      </c>
      <c r="B571" s="63"/>
      <c r="C571" s="63"/>
      <c r="D571" s="64"/>
    </row>
    <row r="572" spans="1:7" s="7" customFormat="1" ht="24" x14ac:dyDescent="0.55000000000000004">
      <c r="A572" s="62" t="s">
        <v>578</v>
      </c>
      <c r="B572" s="63"/>
      <c r="C572" s="63"/>
      <c r="D572" s="64"/>
    </row>
    <row r="573" spans="1:7" s="7" customFormat="1" ht="24" x14ac:dyDescent="0.55000000000000004">
      <c r="A573" s="62" t="s">
        <v>496</v>
      </c>
      <c r="B573" s="63"/>
      <c r="C573" s="63"/>
      <c r="D573" s="64"/>
    </row>
    <row r="574" spans="1:7" s="7" customFormat="1" ht="24" x14ac:dyDescent="0.55000000000000004">
      <c r="A574" s="62"/>
      <c r="B574" s="63"/>
      <c r="C574" s="63"/>
      <c r="D574" s="64"/>
    </row>
    <row r="575" spans="1:7" s="11" customFormat="1" ht="24" x14ac:dyDescent="0.55000000000000004">
      <c r="A575" s="11" t="s">
        <v>151</v>
      </c>
      <c r="E575" s="65"/>
      <c r="F575" s="65"/>
      <c r="G575" s="65"/>
    </row>
    <row r="576" spans="1:7" s="11" customFormat="1" ht="24" x14ac:dyDescent="0.55000000000000004">
      <c r="A576" s="11" t="s">
        <v>497</v>
      </c>
      <c r="E576" s="65"/>
      <c r="F576" s="65"/>
      <c r="G576" s="65"/>
    </row>
    <row r="577" spans="1:7" s="11" customFormat="1" ht="21" customHeight="1" x14ac:dyDescent="0.55000000000000004">
      <c r="A577" s="225" t="s">
        <v>41</v>
      </c>
      <c r="B577" s="227"/>
      <c r="C577" s="229" t="s">
        <v>79</v>
      </c>
      <c r="D577" s="66" t="s">
        <v>80</v>
      </c>
      <c r="E577" s="65"/>
      <c r="F577" s="67"/>
      <c r="G577" s="65"/>
    </row>
    <row r="578" spans="1:7" s="11" customFormat="1" ht="13.5" customHeight="1" x14ac:dyDescent="0.55000000000000004">
      <c r="A578" s="226"/>
      <c r="B578" s="228"/>
      <c r="C578" s="230"/>
      <c r="D578" s="68" t="s">
        <v>81</v>
      </c>
      <c r="E578" s="65"/>
      <c r="F578" s="65"/>
      <c r="G578" s="65"/>
    </row>
    <row r="579" spans="1:7" s="7" customFormat="1" ht="24" x14ac:dyDescent="0.55000000000000004">
      <c r="A579" s="69" t="s">
        <v>82</v>
      </c>
      <c r="B579" s="70"/>
      <c r="C579" s="70"/>
      <c r="D579" s="40"/>
      <c r="E579" s="10"/>
      <c r="F579" s="10"/>
      <c r="G579" s="10"/>
    </row>
    <row r="580" spans="1:7" s="7" customFormat="1" ht="25.5" customHeight="1" x14ac:dyDescent="0.55000000000000004">
      <c r="A580" s="71" t="s">
        <v>83</v>
      </c>
      <c r="B580" s="72">
        <f>'Upper-intermediate'!R19</f>
        <v>3.0588235294117645</v>
      </c>
      <c r="C580" s="72">
        <f>'Upper-intermediate'!R20</f>
        <v>1.2588785034725107</v>
      </c>
      <c r="D580" s="73" t="str">
        <f>IF(B580&gt;4.5,"มากที่สุด",IF(B580&gt;3.5,"มาก",IF(B580&gt;2.5,"ปานกลาง",IF(B580&gt;1.5,"น้อย",IF(B580&lt;=1.5,"น้อยที่สุด")))))</f>
        <v>ปานกลาง</v>
      </c>
      <c r="E580" s="10"/>
      <c r="F580" s="10"/>
      <c r="G580" s="10"/>
    </row>
    <row r="581" spans="1:7" s="7" customFormat="1" ht="24.75" thickBot="1" x14ac:dyDescent="0.6">
      <c r="A581" s="74" t="s">
        <v>84</v>
      </c>
      <c r="B581" s="75">
        <f>AVERAGE(B580:B580)</f>
        <v>3.0588235294117645</v>
      </c>
      <c r="C581" s="75">
        <f>SUM(C580)</f>
        <v>1.2588785034725107</v>
      </c>
      <c r="D581" s="76" t="str">
        <f>IF(B581&gt;4.5,"มากที่สุด",IF(B581&gt;3.5,"มาก",IF(B581&gt;2.5,"ปานกลาง",IF(B581&gt;1.5,"น้อย",IF(B581&lt;=1.5,"น้อยที่สุด")))))</f>
        <v>ปานกลาง</v>
      </c>
      <c r="E581" s="10"/>
      <c r="F581" s="10"/>
      <c r="G581" s="10"/>
    </row>
    <row r="582" spans="1:7" s="7" customFormat="1" ht="24.75" thickTop="1" x14ac:dyDescent="0.55000000000000004">
      <c r="A582" s="77" t="s">
        <v>85</v>
      </c>
      <c r="B582" s="70"/>
      <c r="C582" s="70"/>
      <c r="D582" s="70"/>
      <c r="E582" s="10"/>
      <c r="F582" s="10"/>
      <c r="G582" s="10"/>
    </row>
    <row r="583" spans="1:7" s="7" customFormat="1" ht="25.5" customHeight="1" x14ac:dyDescent="0.55000000000000004">
      <c r="A583" s="71" t="s">
        <v>86</v>
      </c>
      <c r="B583" s="72">
        <f>'Upper-intermediate'!S19</f>
        <v>3.9411764705882355</v>
      </c>
      <c r="C583" s="72">
        <f>'Upper-intermediate'!S20</f>
        <v>0.80224598217563847</v>
      </c>
      <c r="D583" s="78" t="str">
        <f>IF(B583&gt;4.5,"มากที่สุด",IF(B583&gt;3.5,"มาก",IF(B583&gt;2.5,"ปานกลาง",IF(B583&gt;1.5,"น้อย",IF(B583&lt;=1.5,"น้อยที่สุด")))))</f>
        <v>มาก</v>
      </c>
      <c r="E583" s="10"/>
      <c r="F583" s="10"/>
      <c r="G583" s="10"/>
    </row>
    <row r="584" spans="1:7" s="7" customFormat="1" ht="24.75" thickBot="1" x14ac:dyDescent="0.6">
      <c r="A584" s="74" t="s">
        <v>84</v>
      </c>
      <c r="B584" s="75">
        <f>AVERAGE(B583:B583)</f>
        <v>3.9411764705882355</v>
      </c>
      <c r="C584" s="75">
        <f>SUM(C583)</f>
        <v>0.80224598217563847</v>
      </c>
      <c r="D584" s="79" t="str">
        <f>IF(B584&gt;4.5,"มากที่สุด",IF(B584&gt;3.5,"มาก",IF(B584&gt;2.5,"ปานกลาง",IF(B584&gt;1.5,"น้อย",IF(B584&lt;=1.5,"น้อยที่สุด")))))</f>
        <v>มาก</v>
      </c>
      <c r="E584" s="10"/>
      <c r="F584" s="10"/>
      <c r="G584" s="10"/>
    </row>
    <row r="585" spans="1:7" s="7" customFormat="1" ht="24.75" thickTop="1" x14ac:dyDescent="0.55000000000000004">
      <c r="A585" s="80"/>
      <c r="E585" s="10"/>
      <c r="F585" s="10"/>
      <c r="G585" s="10"/>
    </row>
    <row r="586" spans="1:7" s="7" customFormat="1" ht="24" x14ac:dyDescent="0.55000000000000004">
      <c r="A586" s="7" t="s">
        <v>152</v>
      </c>
    </row>
    <row r="587" spans="1:7" s="7" customFormat="1" ht="24" x14ac:dyDescent="0.55000000000000004">
      <c r="A587" s="7" t="s">
        <v>498</v>
      </c>
    </row>
    <row r="588" spans="1:7" s="7" customFormat="1" ht="24" x14ac:dyDescent="0.55000000000000004">
      <c r="A588" s="7" t="s">
        <v>499</v>
      </c>
    </row>
    <row r="589" spans="1:7" s="7" customFormat="1" ht="24" x14ac:dyDescent="0.55000000000000004"/>
    <row r="590" spans="1:7" s="7" customFormat="1" ht="24" x14ac:dyDescent="0.55000000000000004"/>
    <row r="591" spans="1:7" s="7" customFormat="1" ht="24" x14ac:dyDescent="0.55000000000000004"/>
    <row r="592" spans="1:7" s="7" customFormat="1" ht="24" x14ac:dyDescent="0.55000000000000004"/>
    <row r="593" spans="1:3" s="7" customFormat="1" ht="24" x14ac:dyDescent="0.55000000000000004"/>
    <row r="594" spans="1:3" s="7" customFormat="1" ht="24" x14ac:dyDescent="0.55000000000000004"/>
    <row r="595" spans="1:3" s="7" customFormat="1" ht="24" x14ac:dyDescent="0.55000000000000004"/>
    <row r="596" spans="1:3" s="7" customFormat="1" ht="24" x14ac:dyDescent="0.55000000000000004"/>
    <row r="597" spans="1:3" s="7" customFormat="1" ht="24" x14ac:dyDescent="0.55000000000000004"/>
    <row r="598" spans="1:3" s="7" customFormat="1" ht="24" x14ac:dyDescent="0.55000000000000004"/>
    <row r="599" spans="1:3" s="45" customFormat="1" ht="24" x14ac:dyDescent="0.55000000000000004">
      <c r="A599" s="155" t="s">
        <v>88</v>
      </c>
      <c r="B599" s="85" t="s">
        <v>42</v>
      </c>
      <c r="C599" s="85" t="s">
        <v>43</v>
      </c>
    </row>
    <row r="600" spans="1:3" s="45" customFormat="1" ht="24" x14ac:dyDescent="0.55000000000000004">
      <c r="A600" s="86" t="s">
        <v>500</v>
      </c>
      <c r="B600" s="166">
        <v>1</v>
      </c>
      <c r="C600" s="165">
        <f>B600*100/3</f>
        <v>33.333333333333336</v>
      </c>
    </row>
    <row r="601" spans="1:3" s="45" customFormat="1" ht="24" x14ac:dyDescent="0.55000000000000004">
      <c r="A601" s="86" t="s">
        <v>501</v>
      </c>
      <c r="B601" s="166">
        <v>1</v>
      </c>
      <c r="C601" s="185">
        <f t="shared" ref="C601:C602" si="20">B601*100/3</f>
        <v>33.333333333333336</v>
      </c>
    </row>
    <row r="602" spans="1:3" s="45" customFormat="1" ht="24" x14ac:dyDescent="0.55000000000000004">
      <c r="A602" s="86" t="s">
        <v>502</v>
      </c>
      <c r="B602" s="166">
        <v>1</v>
      </c>
      <c r="C602" s="185">
        <f t="shared" si="20"/>
        <v>33.333333333333336</v>
      </c>
    </row>
    <row r="603" spans="1:3" s="12" customFormat="1" ht="24.75" thickBot="1" x14ac:dyDescent="0.6">
      <c r="A603" s="90" t="s">
        <v>48</v>
      </c>
      <c r="B603" s="91">
        <f>SUM(B600:B602)</f>
        <v>3</v>
      </c>
      <c r="C603" s="92">
        <f>B603*100/3</f>
        <v>100</v>
      </c>
    </row>
    <row r="604" spans="1:3" s="12" customFormat="1" ht="24.75" thickTop="1" x14ac:dyDescent="0.55000000000000004">
      <c r="A604" s="93"/>
      <c r="B604" s="94"/>
      <c r="C604" s="95"/>
    </row>
    <row r="605" spans="1:3" s="45" customFormat="1" ht="24" x14ac:dyDescent="0.55000000000000004">
      <c r="A605" s="155" t="s">
        <v>155</v>
      </c>
      <c r="B605" s="85" t="s">
        <v>42</v>
      </c>
      <c r="C605" s="85" t="s">
        <v>43</v>
      </c>
    </row>
    <row r="606" spans="1:3" s="45" customFormat="1" ht="24" x14ac:dyDescent="0.55000000000000004">
      <c r="A606" s="211" t="s">
        <v>335</v>
      </c>
      <c r="B606" s="184">
        <v>1</v>
      </c>
      <c r="C606" s="185">
        <f>B606*100/2</f>
        <v>50</v>
      </c>
    </row>
    <row r="607" spans="1:3" s="45" customFormat="1" ht="24" x14ac:dyDescent="0.55000000000000004">
      <c r="A607" s="182" t="s">
        <v>579</v>
      </c>
      <c r="B607" s="166">
        <v>1</v>
      </c>
      <c r="C607" s="185">
        <f>B607*100/2</f>
        <v>50</v>
      </c>
    </row>
    <row r="608" spans="1:3" s="12" customFormat="1" ht="24.75" thickBot="1" x14ac:dyDescent="0.6">
      <c r="A608" s="90" t="s">
        <v>48</v>
      </c>
      <c r="B608" s="91">
        <f>SUM(B606:B607)</f>
        <v>2</v>
      </c>
      <c r="C608" s="92">
        <f>B608*100/2</f>
        <v>100</v>
      </c>
    </row>
    <row r="609" spans="1:3" s="12" customFormat="1" ht="24.75" thickTop="1" x14ac:dyDescent="0.55000000000000004">
      <c r="A609" s="93"/>
      <c r="B609" s="94"/>
      <c r="C609" s="95"/>
    </row>
    <row r="610" spans="1:3" s="45" customFormat="1" ht="24" x14ac:dyDescent="0.55000000000000004">
      <c r="A610" s="84" t="s">
        <v>107</v>
      </c>
      <c r="B610" s="85" t="s">
        <v>42</v>
      </c>
      <c r="C610" s="85" t="s">
        <v>43</v>
      </c>
    </row>
    <row r="611" spans="1:3" s="12" customFormat="1" ht="24" x14ac:dyDescent="0.55000000000000004">
      <c r="A611" s="174" t="s">
        <v>503</v>
      </c>
      <c r="B611" s="96">
        <v>1</v>
      </c>
      <c r="C611" s="89">
        <f>B610:B611*100/1</f>
        <v>100</v>
      </c>
    </row>
    <row r="612" spans="1:3" s="12" customFormat="1" ht="24.75" thickBot="1" x14ac:dyDescent="0.6">
      <c r="A612" s="124" t="s">
        <v>48</v>
      </c>
      <c r="B612" s="123">
        <f>SUM(B611:B611)</f>
        <v>1</v>
      </c>
      <c r="C612" s="92">
        <f>B612*100/1</f>
        <v>100</v>
      </c>
    </row>
    <row r="613" spans="1:3" s="45" customFormat="1" ht="24.75" thickTop="1" x14ac:dyDescent="0.55000000000000004">
      <c r="A613" s="148"/>
      <c r="B613" s="149"/>
      <c r="C613" s="149"/>
    </row>
    <row r="614" spans="1:3" s="45" customFormat="1" ht="24" x14ac:dyDescent="0.55000000000000004">
      <c r="A614" s="84" t="s">
        <v>89</v>
      </c>
      <c r="B614" s="85" t="s">
        <v>42</v>
      </c>
      <c r="C614" s="85" t="s">
        <v>43</v>
      </c>
    </row>
    <row r="615" spans="1:3" s="12" customFormat="1" ht="24" x14ac:dyDescent="0.55000000000000004">
      <c r="A615" s="86" t="s">
        <v>504</v>
      </c>
      <c r="B615" s="96">
        <v>1</v>
      </c>
      <c r="C615" s="89">
        <f>B615*100/6</f>
        <v>16.666666666666668</v>
      </c>
    </row>
    <row r="616" spans="1:3" s="12" customFormat="1" ht="24" x14ac:dyDescent="0.55000000000000004">
      <c r="A616" s="86" t="s">
        <v>505</v>
      </c>
      <c r="B616" s="96">
        <v>1</v>
      </c>
      <c r="C616" s="89">
        <f t="shared" ref="C616:C620" si="21">B616*100/6</f>
        <v>16.666666666666668</v>
      </c>
    </row>
    <row r="617" spans="1:3" s="12" customFormat="1" ht="24" x14ac:dyDescent="0.55000000000000004">
      <c r="A617" s="86" t="s">
        <v>506</v>
      </c>
      <c r="B617" s="96">
        <v>1</v>
      </c>
      <c r="C617" s="89">
        <f t="shared" si="21"/>
        <v>16.666666666666668</v>
      </c>
    </row>
    <row r="618" spans="1:3" s="12" customFormat="1" ht="24" x14ac:dyDescent="0.55000000000000004">
      <c r="A618" s="86" t="s">
        <v>277</v>
      </c>
      <c r="B618" s="96">
        <v>1</v>
      </c>
      <c r="C618" s="89">
        <f t="shared" si="21"/>
        <v>16.666666666666668</v>
      </c>
    </row>
    <row r="619" spans="1:3" s="12" customFormat="1" ht="24" x14ac:dyDescent="0.55000000000000004">
      <c r="A619" s="86" t="s">
        <v>299</v>
      </c>
      <c r="B619" s="96">
        <v>1</v>
      </c>
      <c r="C619" s="89">
        <f t="shared" si="21"/>
        <v>16.666666666666668</v>
      </c>
    </row>
    <row r="620" spans="1:3" s="12" customFormat="1" ht="24" x14ac:dyDescent="0.55000000000000004">
      <c r="A620" s="86" t="s">
        <v>507</v>
      </c>
      <c r="B620" s="96">
        <v>1</v>
      </c>
      <c r="C620" s="89">
        <f t="shared" si="21"/>
        <v>16.666666666666668</v>
      </c>
    </row>
    <row r="621" spans="1:3" s="12" customFormat="1" ht="24.75" thickBot="1" x14ac:dyDescent="0.6">
      <c r="A621" s="124" t="s">
        <v>48</v>
      </c>
      <c r="B621" s="123">
        <f>SUM(B615:B620)</f>
        <v>6</v>
      </c>
      <c r="C621" s="125">
        <f>B621*100/6</f>
        <v>100</v>
      </c>
    </row>
    <row r="622" spans="1:3" s="45" customFormat="1" ht="24.75" thickTop="1" x14ac:dyDescent="0.55000000000000004">
      <c r="A622" s="87"/>
      <c r="B622" s="88"/>
      <c r="C622" s="88"/>
    </row>
    <row r="623" spans="1:3" s="45" customFormat="1" ht="24" x14ac:dyDescent="0.55000000000000004">
      <c r="A623" s="87"/>
      <c r="B623" s="88"/>
      <c r="C623" s="88"/>
    </row>
    <row r="624" spans="1:3" s="45" customFormat="1" ht="24" x14ac:dyDescent="0.55000000000000004">
      <c r="A624" s="87"/>
      <c r="B624" s="88"/>
      <c r="C624" s="88"/>
    </row>
    <row r="625" spans="1:3" s="45" customFormat="1" ht="24" x14ac:dyDescent="0.55000000000000004">
      <c r="A625" s="87"/>
      <c r="B625" s="88"/>
      <c r="C625" s="88"/>
    </row>
    <row r="626" spans="1:3" s="45" customFormat="1" ht="24" x14ac:dyDescent="0.55000000000000004">
      <c r="A626" s="87"/>
      <c r="B626" s="88"/>
      <c r="C626" s="88"/>
    </row>
    <row r="627" spans="1:3" s="45" customFormat="1" ht="24" x14ac:dyDescent="0.55000000000000004">
      <c r="A627" s="87"/>
      <c r="B627" s="88"/>
      <c r="C627" s="88"/>
    </row>
    <row r="628" spans="1:3" s="45" customFormat="1" ht="24" x14ac:dyDescent="0.55000000000000004">
      <c r="A628" s="87"/>
      <c r="B628" s="88"/>
      <c r="C628" s="88"/>
    </row>
    <row r="629" spans="1:3" s="45" customFormat="1" ht="24" x14ac:dyDescent="0.55000000000000004">
      <c r="A629" s="87"/>
      <c r="B629" s="88"/>
      <c r="C629" s="88"/>
    </row>
    <row r="630" spans="1:3" s="45" customFormat="1" ht="24" x14ac:dyDescent="0.55000000000000004">
      <c r="A630" s="84" t="s">
        <v>150</v>
      </c>
      <c r="B630" s="85" t="s">
        <v>42</v>
      </c>
      <c r="C630" s="85" t="s">
        <v>43</v>
      </c>
    </row>
    <row r="631" spans="1:3" s="12" customFormat="1" ht="24" x14ac:dyDescent="0.55000000000000004">
      <c r="A631" s="86" t="s">
        <v>240</v>
      </c>
      <c r="B631" s="96">
        <v>1</v>
      </c>
      <c r="C631" s="89">
        <f>B631*100/6</f>
        <v>16.666666666666668</v>
      </c>
    </row>
    <row r="632" spans="1:3" s="12" customFormat="1" ht="24" x14ac:dyDescent="0.55000000000000004">
      <c r="A632" s="86" t="s">
        <v>509</v>
      </c>
      <c r="B632" s="216">
        <v>1</v>
      </c>
      <c r="C632" s="218">
        <f>B632*100/6</f>
        <v>16.666666666666668</v>
      </c>
    </row>
    <row r="633" spans="1:3" s="12" customFormat="1" ht="26.25" customHeight="1" x14ac:dyDescent="0.55000000000000004">
      <c r="A633" s="213" t="s">
        <v>508</v>
      </c>
      <c r="B633" s="217"/>
      <c r="C633" s="219"/>
    </row>
    <row r="634" spans="1:3" s="12" customFormat="1" ht="24" x14ac:dyDescent="0.55000000000000004">
      <c r="A634" s="212" t="s">
        <v>510</v>
      </c>
      <c r="B634" s="96">
        <v>1</v>
      </c>
      <c r="C634" s="89">
        <f>B634*100/6</f>
        <v>16.666666666666668</v>
      </c>
    </row>
    <row r="635" spans="1:3" s="12" customFormat="1" ht="24" x14ac:dyDescent="0.55000000000000004">
      <c r="A635" s="86" t="s">
        <v>511</v>
      </c>
      <c r="B635" s="96">
        <v>1</v>
      </c>
      <c r="C635" s="89">
        <f>B635*100/6</f>
        <v>16.666666666666668</v>
      </c>
    </row>
    <row r="636" spans="1:3" s="12" customFormat="1" ht="24" x14ac:dyDescent="0.55000000000000004">
      <c r="A636" s="86" t="s">
        <v>515</v>
      </c>
      <c r="B636" s="216">
        <v>1</v>
      </c>
      <c r="C636" s="218">
        <f>B636*100/6</f>
        <v>16.666666666666668</v>
      </c>
    </row>
    <row r="637" spans="1:3" s="12" customFormat="1" ht="24" x14ac:dyDescent="0.55000000000000004">
      <c r="A637" s="182" t="s">
        <v>512</v>
      </c>
      <c r="B637" s="217"/>
      <c r="C637" s="219"/>
    </row>
    <row r="638" spans="1:3" s="12" customFormat="1" ht="24" x14ac:dyDescent="0.55000000000000004">
      <c r="A638" s="86" t="s">
        <v>513</v>
      </c>
      <c r="B638" s="216">
        <v>1</v>
      </c>
      <c r="C638" s="218">
        <f>B638*100/6</f>
        <v>16.666666666666668</v>
      </c>
    </row>
    <row r="639" spans="1:3" s="12" customFormat="1" ht="24" x14ac:dyDescent="0.55000000000000004">
      <c r="A639" s="182" t="s">
        <v>514</v>
      </c>
      <c r="B639" s="217"/>
      <c r="C639" s="219"/>
    </row>
    <row r="640" spans="1:3" s="12" customFormat="1" ht="24.75" thickBot="1" x14ac:dyDescent="0.6">
      <c r="A640" s="214" t="s">
        <v>48</v>
      </c>
      <c r="B640" s="123">
        <f>SUM(B631:B639)</f>
        <v>6</v>
      </c>
      <c r="C640" s="92">
        <f>B640*100/6</f>
        <v>100</v>
      </c>
    </row>
    <row r="641" spans="1:3" s="45" customFormat="1" ht="24.75" thickTop="1" x14ac:dyDescent="0.55000000000000004">
      <c r="A641" s="87"/>
      <c r="B641" s="88"/>
      <c r="C641" s="88"/>
    </row>
    <row r="642" spans="1:3" s="45" customFormat="1" ht="24" x14ac:dyDescent="0.55000000000000004">
      <c r="A642" s="87"/>
      <c r="B642" s="88"/>
      <c r="C642" s="88"/>
    </row>
    <row r="643" spans="1:3" s="45" customFormat="1" ht="24" x14ac:dyDescent="0.55000000000000004">
      <c r="A643" s="87"/>
      <c r="B643" s="88"/>
      <c r="C643" s="88"/>
    </row>
    <row r="644" spans="1:3" s="45" customFormat="1" ht="24" x14ac:dyDescent="0.55000000000000004">
      <c r="A644" s="87"/>
      <c r="B644" s="88"/>
      <c r="C644" s="88"/>
    </row>
    <row r="645" spans="1:3" s="45" customFormat="1" ht="24" x14ac:dyDescent="0.55000000000000004">
      <c r="A645" s="87"/>
      <c r="B645" s="88"/>
      <c r="C645" s="88"/>
    </row>
    <row r="646" spans="1:3" s="45" customFormat="1" ht="24" x14ac:dyDescent="0.55000000000000004">
      <c r="A646" s="87"/>
      <c r="B646" s="88"/>
      <c r="C646" s="88"/>
    </row>
    <row r="647" spans="1:3" s="45" customFormat="1" ht="24" x14ac:dyDescent="0.55000000000000004">
      <c r="A647" s="87"/>
      <c r="B647" s="88"/>
      <c r="C647" s="88"/>
    </row>
    <row r="648" spans="1:3" s="45" customFormat="1" ht="24" x14ac:dyDescent="0.55000000000000004">
      <c r="A648" s="87"/>
      <c r="B648" s="88"/>
      <c r="C648" s="88"/>
    </row>
    <row r="649" spans="1:3" s="45" customFormat="1" ht="24" x14ac:dyDescent="0.55000000000000004">
      <c r="A649" s="87"/>
      <c r="B649" s="88"/>
      <c r="C649" s="88"/>
    </row>
    <row r="650" spans="1:3" s="45" customFormat="1" ht="24" x14ac:dyDescent="0.55000000000000004">
      <c r="A650" s="87"/>
      <c r="B650" s="88"/>
      <c r="C650" s="88"/>
    </row>
    <row r="651" spans="1:3" s="45" customFormat="1" ht="24" x14ac:dyDescent="0.55000000000000004">
      <c r="A651" s="87"/>
      <c r="B651" s="88"/>
      <c r="C651" s="88"/>
    </row>
    <row r="652" spans="1:3" s="45" customFormat="1" ht="24" x14ac:dyDescent="0.55000000000000004">
      <c r="A652" s="87"/>
      <c r="B652" s="88"/>
      <c r="C652" s="88"/>
    </row>
    <row r="653" spans="1:3" s="45" customFormat="1" ht="24" x14ac:dyDescent="0.55000000000000004">
      <c r="A653" s="87"/>
      <c r="B653" s="88"/>
      <c r="C653" s="88"/>
    </row>
    <row r="654" spans="1:3" s="45" customFormat="1" ht="24" x14ac:dyDescent="0.55000000000000004">
      <c r="A654" s="87"/>
      <c r="B654" s="88"/>
      <c r="C654" s="88"/>
    </row>
    <row r="655" spans="1:3" s="45" customFormat="1" ht="24" x14ac:dyDescent="0.55000000000000004">
      <c r="A655" s="87"/>
      <c r="B655" s="88"/>
      <c r="C655" s="88"/>
    </row>
    <row r="656" spans="1:3" s="45" customFormat="1" ht="24" x14ac:dyDescent="0.55000000000000004">
      <c r="A656" s="87"/>
      <c r="B656" s="88"/>
      <c r="C656" s="88"/>
    </row>
    <row r="657" spans="1:3" s="45" customFormat="1" ht="24" x14ac:dyDescent="0.55000000000000004">
      <c r="A657" s="87"/>
      <c r="B657" s="88"/>
      <c r="C657" s="88"/>
    </row>
    <row r="658" spans="1:3" s="45" customFormat="1" ht="24" x14ac:dyDescent="0.55000000000000004">
      <c r="A658" s="87"/>
      <c r="B658" s="88"/>
      <c r="C658" s="88"/>
    </row>
    <row r="659" spans="1:3" s="45" customFormat="1" ht="24" x14ac:dyDescent="0.55000000000000004">
      <c r="A659" s="87"/>
      <c r="B659" s="88"/>
      <c r="C659" s="88"/>
    </row>
    <row r="660" spans="1:3" s="45" customFormat="1" ht="24" x14ac:dyDescent="0.55000000000000004">
      <c r="A660" s="87"/>
      <c r="B660" s="88"/>
      <c r="C660" s="88"/>
    </row>
    <row r="661" spans="1:3" s="45" customFormat="1" ht="24" x14ac:dyDescent="0.55000000000000004">
      <c r="A661" s="87"/>
      <c r="B661" s="88"/>
      <c r="C661" s="88"/>
    </row>
    <row r="662" spans="1:3" s="45" customFormat="1" ht="24" x14ac:dyDescent="0.55000000000000004">
      <c r="A662" s="87"/>
      <c r="B662" s="88"/>
      <c r="C662" s="88"/>
    </row>
    <row r="663" spans="1:3" s="45" customFormat="1" ht="24" x14ac:dyDescent="0.55000000000000004">
      <c r="A663" s="87"/>
      <c r="B663" s="88"/>
      <c r="C663" s="88"/>
    </row>
    <row r="664" spans="1:3" s="45" customFormat="1" ht="24" x14ac:dyDescent="0.55000000000000004">
      <c r="A664" s="87"/>
      <c r="B664" s="88"/>
      <c r="C664" s="88"/>
    </row>
    <row r="665" spans="1:3" s="45" customFormat="1" ht="24" x14ac:dyDescent="0.55000000000000004">
      <c r="A665" s="87"/>
      <c r="B665" s="88"/>
      <c r="C665" s="88"/>
    </row>
    <row r="666" spans="1:3" s="45" customFormat="1" ht="24" x14ac:dyDescent="0.55000000000000004">
      <c r="A666" s="87"/>
      <c r="B666" s="88"/>
      <c r="C666" s="88"/>
    </row>
    <row r="667" spans="1:3" s="45" customFormat="1" ht="24" x14ac:dyDescent="0.55000000000000004">
      <c r="A667" s="87"/>
      <c r="B667" s="88"/>
      <c r="C667" s="88"/>
    </row>
    <row r="668" spans="1:3" s="45" customFormat="1" ht="24" x14ac:dyDescent="0.55000000000000004">
      <c r="A668" s="87"/>
      <c r="B668" s="88"/>
      <c r="C668" s="88"/>
    </row>
    <row r="669" spans="1:3" s="45" customFormat="1" ht="24" x14ac:dyDescent="0.55000000000000004">
      <c r="A669" s="87"/>
      <c r="B669" s="88"/>
      <c r="C669" s="88"/>
    </row>
    <row r="670" spans="1:3" s="45" customFormat="1" ht="24" x14ac:dyDescent="0.55000000000000004">
      <c r="A670" s="87"/>
      <c r="B670" s="88"/>
      <c r="C670" s="88"/>
    </row>
    <row r="671" spans="1:3" s="45" customFormat="1" ht="24" x14ac:dyDescent="0.55000000000000004">
      <c r="A671" s="87"/>
      <c r="B671" s="88"/>
      <c r="C671" s="88"/>
    </row>
    <row r="672" spans="1:3" s="45" customFormat="1" ht="24" x14ac:dyDescent="0.55000000000000004">
      <c r="A672" s="87"/>
      <c r="B672" s="88"/>
      <c r="C672" s="88"/>
    </row>
    <row r="673" spans="1:3" s="45" customFormat="1" ht="24" x14ac:dyDescent="0.55000000000000004">
      <c r="A673" s="87"/>
      <c r="B673" s="88"/>
      <c r="C673" s="88"/>
    </row>
    <row r="674" spans="1:3" s="45" customFormat="1" ht="24" x14ac:dyDescent="0.55000000000000004">
      <c r="A674" s="87"/>
      <c r="B674" s="88"/>
      <c r="C674" s="88"/>
    </row>
    <row r="675" spans="1:3" s="45" customFormat="1" ht="24" x14ac:dyDescent="0.55000000000000004">
      <c r="A675" s="87"/>
      <c r="B675" s="88"/>
      <c r="C675" s="88"/>
    </row>
    <row r="676" spans="1:3" s="45" customFormat="1" ht="24" x14ac:dyDescent="0.55000000000000004">
      <c r="A676" s="87"/>
      <c r="B676" s="88"/>
      <c r="C676" s="88"/>
    </row>
    <row r="677" spans="1:3" s="45" customFormat="1" ht="24" x14ac:dyDescent="0.55000000000000004">
      <c r="A677" s="87"/>
      <c r="B677" s="88"/>
      <c r="C677" s="88"/>
    </row>
    <row r="678" spans="1:3" s="45" customFormat="1" ht="24" x14ac:dyDescent="0.55000000000000004">
      <c r="A678" s="87"/>
      <c r="B678" s="88"/>
      <c r="C678" s="88"/>
    </row>
    <row r="679" spans="1:3" s="45" customFormat="1" ht="24" x14ac:dyDescent="0.55000000000000004">
      <c r="A679" s="87"/>
      <c r="B679" s="88"/>
      <c r="C679" s="88"/>
    </row>
    <row r="680" spans="1:3" s="45" customFormat="1" ht="24" x14ac:dyDescent="0.55000000000000004">
      <c r="A680" s="87"/>
      <c r="B680" s="88"/>
      <c r="C680" s="88"/>
    </row>
    <row r="681" spans="1:3" s="45" customFormat="1" ht="24" x14ac:dyDescent="0.55000000000000004">
      <c r="A681" s="87"/>
      <c r="B681" s="88"/>
      <c r="C681" s="88"/>
    </row>
    <row r="682" spans="1:3" s="45" customFormat="1" ht="24" x14ac:dyDescent="0.55000000000000004">
      <c r="A682" s="87"/>
      <c r="B682" s="88"/>
      <c r="C682" s="88"/>
    </row>
    <row r="683" spans="1:3" s="45" customFormat="1" ht="24" x14ac:dyDescent="0.55000000000000004">
      <c r="A683" s="87"/>
      <c r="B683" s="88"/>
      <c r="C683" s="88"/>
    </row>
    <row r="684" spans="1:3" s="45" customFormat="1" ht="24" x14ac:dyDescent="0.55000000000000004">
      <c r="A684" s="87"/>
      <c r="B684" s="88"/>
      <c r="C684" s="88"/>
    </row>
    <row r="685" spans="1:3" s="45" customFormat="1" ht="24" x14ac:dyDescent="0.55000000000000004">
      <c r="A685" s="87"/>
      <c r="B685" s="88"/>
      <c r="C685" s="88"/>
    </row>
    <row r="686" spans="1:3" s="45" customFormat="1" ht="24" x14ac:dyDescent="0.55000000000000004">
      <c r="A686" s="87"/>
      <c r="B686" s="88"/>
      <c r="C686" s="88"/>
    </row>
    <row r="687" spans="1:3" s="45" customFormat="1" ht="24" x14ac:dyDescent="0.55000000000000004">
      <c r="A687" s="87"/>
      <c r="B687" s="88"/>
      <c r="C687" s="88"/>
    </row>
    <row r="688" spans="1:3" s="45" customFormat="1" ht="24" x14ac:dyDescent="0.55000000000000004">
      <c r="A688" s="87"/>
      <c r="B688" s="88"/>
      <c r="C688" s="88"/>
    </row>
    <row r="689" spans="1:3" s="45" customFormat="1" ht="24" x14ac:dyDescent="0.55000000000000004">
      <c r="A689" s="87"/>
      <c r="B689" s="88"/>
      <c r="C689" s="88"/>
    </row>
    <row r="690" spans="1:3" s="45" customFormat="1" ht="24" x14ac:dyDescent="0.55000000000000004">
      <c r="A690" s="87"/>
      <c r="B690" s="88"/>
      <c r="C690" s="88"/>
    </row>
    <row r="691" spans="1:3" s="45" customFormat="1" ht="24" x14ac:dyDescent="0.55000000000000004">
      <c r="A691" s="87"/>
      <c r="B691" s="88"/>
      <c r="C691" s="88"/>
    </row>
    <row r="692" spans="1:3" s="45" customFormat="1" ht="24" x14ac:dyDescent="0.55000000000000004">
      <c r="A692" s="87"/>
      <c r="B692" s="88"/>
      <c r="C692" s="88"/>
    </row>
    <row r="693" spans="1:3" s="45" customFormat="1" ht="24" x14ac:dyDescent="0.55000000000000004">
      <c r="A693" s="87"/>
      <c r="B693" s="88"/>
      <c r="C693" s="88"/>
    </row>
    <row r="694" spans="1:3" s="45" customFormat="1" ht="24" x14ac:dyDescent="0.55000000000000004">
      <c r="A694" s="87"/>
      <c r="B694" s="88"/>
      <c r="C694" s="88"/>
    </row>
    <row r="695" spans="1:3" s="45" customFormat="1" ht="24" x14ac:dyDescent="0.55000000000000004">
      <c r="A695" s="87"/>
      <c r="B695" s="88"/>
      <c r="C695" s="88"/>
    </row>
    <row r="696" spans="1:3" s="45" customFormat="1" ht="24" x14ac:dyDescent="0.55000000000000004">
      <c r="A696" s="87"/>
      <c r="B696" s="88"/>
      <c r="C696" s="88"/>
    </row>
    <row r="697" spans="1:3" s="45" customFormat="1" ht="24" x14ac:dyDescent="0.55000000000000004">
      <c r="A697" s="87"/>
      <c r="B697" s="88"/>
      <c r="C697" s="88"/>
    </row>
    <row r="698" spans="1:3" s="45" customFormat="1" ht="24" x14ac:dyDescent="0.55000000000000004">
      <c r="A698" s="87"/>
      <c r="B698" s="88"/>
      <c r="C698" s="88"/>
    </row>
    <row r="699" spans="1:3" s="45" customFormat="1" ht="24" x14ac:dyDescent="0.55000000000000004">
      <c r="A699" s="87"/>
      <c r="B699" s="88"/>
      <c r="C699" s="88"/>
    </row>
    <row r="700" spans="1:3" s="45" customFormat="1" ht="24" x14ac:dyDescent="0.55000000000000004">
      <c r="A700" s="87"/>
      <c r="B700" s="88"/>
      <c r="C700" s="88"/>
    </row>
    <row r="701" spans="1:3" s="45" customFormat="1" ht="24" x14ac:dyDescent="0.55000000000000004">
      <c r="A701" s="87"/>
      <c r="B701" s="88"/>
      <c r="C701" s="88"/>
    </row>
    <row r="702" spans="1:3" s="45" customFormat="1" ht="24" x14ac:dyDescent="0.55000000000000004">
      <c r="A702" s="87"/>
      <c r="B702" s="88"/>
      <c r="C702" s="88"/>
    </row>
    <row r="703" spans="1:3" s="45" customFormat="1" ht="24" x14ac:dyDescent="0.55000000000000004">
      <c r="A703" s="87"/>
      <c r="B703" s="88"/>
      <c r="C703" s="88"/>
    </row>
    <row r="704" spans="1:3" s="45" customFormat="1" ht="24" x14ac:dyDescent="0.55000000000000004">
      <c r="A704" s="87"/>
      <c r="B704" s="88"/>
      <c r="C704" s="88"/>
    </row>
    <row r="705" spans="1:3" s="45" customFormat="1" ht="24" x14ac:dyDescent="0.55000000000000004">
      <c r="A705" s="87"/>
      <c r="B705" s="88"/>
      <c r="C705" s="88"/>
    </row>
    <row r="706" spans="1:3" s="45" customFormat="1" ht="24" x14ac:dyDescent="0.55000000000000004">
      <c r="A706" s="87"/>
      <c r="B706" s="88"/>
      <c r="C706" s="88"/>
    </row>
    <row r="707" spans="1:3" s="45" customFormat="1" ht="24" x14ac:dyDescent="0.55000000000000004">
      <c r="A707" s="87"/>
      <c r="B707" s="88"/>
      <c r="C707" s="88"/>
    </row>
    <row r="708" spans="1:3" s="45" customFormat="1" ht="24" x14ac:dyDescent="0.55000000000000004">
      <c r="A708" s="87"/>
      <c r="B708" s="88"/>
      <c r="C708" s="88"/>
    </row>
    <row r="709" spans="1:3" s="45" customFormat="1" ht="24" x14ac:dyDescent="0.55000000000000004">
      <c r="A709" s="87"/>
      <c r="B709" s="88"/>
      <c r="C709" s="88"/>
    </row>
    <row r="710" spans="1:3" s="45" customFormat="1" ht="24" x14ac:dyDescent="0.55000000000000004">
      <c r="A710" s="87"/>
      <c r="B710" s="88"/>
      <c r="C710" s="88"/>
    </row>
    <row r="711" spans="1:3" s="45" customFormat="1" ht="24" x14ac:dyDescent="0.55000000000000004">
      <c r="A711" s="87"/>
      <c r="B711" s="88"/>
      <c r="C711" s="88"/>
    </row>
    <row r="712" spans="1:3" s="45" customFormat="1" ht="24" x14ac:dyDescent="0.55000000000000004">
      <c r="A712" s="87"/>
      <c r="B712" s="88"/>
      <c r="C712" s="88"/>
    </row>
    <row r="713" spans="1:3" s="45" customFormat="1" ht="24" x14ac:dyDescent="0.55000000000000004">
      <c r="A713" s="87"/>
      <c r="B713" s="88"/>
      <c r="C713" s="88"/>
    </row>
    <row r="714" spans="1:3" s="45" customFormat="1" ht="24" x14ac:dyDescent="0.55000000000000004">
      <c r="A714" s="87"/>
      <c r="B714" s="88"/>
      <c r="C714" s="88"/>
    </row>
    <row r="715" spans="1:3" s="45" customFormat="1" ht="24" x14ac:dyDescent="0.55000000000000004">
      <c r="A715" s="87"/>
      <c r="B715" s="88"/>
      <c r="C715" s="88"/>
    </row>
    <row r="716" spans="1:3" s="45" customFormat="1" ht="24" x14ac:dyDescent="0.55000000000000004">
      <c r="A716" s="87"/>
      <c r="B716" s="88"/>
      <c r="C716" s="88"/>
    </row>
    <row r="717" spans="1:3" s="45" customFormat="1" ht="24" x14ac:dyDescent="0.55000000000000004">
      <c r="A717" s="87"/>
      <c r="B717" s="88"/>
      <c r="C717" s="88"/>
    </row>
    <row r="718" spans="1:3" s="45" customFormat="1" ht="24" x14ac:dyDescent="0.55000000000000004">
      <c r="A718" s="87"/>
      <c r="B718" s="88"/>
      <c r="C718" s="88"/>
    </row>
    <row r="719" spans="1:3" s="45" customFormat="1" ht="24" x14ac:dyDescent="0.55000000000000004">
      <c r="A719" s="87"/>
      <c r="B719" s="88"/>
      <c r="C719" s="88"/>
    </row>
    <row r="720" spans="1:3" s="45" customFormat="1" ht="24" x14ac:dyDescent="0.55000000000000004">
      <c r="A720" s="87"/>
      <c r="B720" s="88"/>
      <c r="C720" s="88"/>
    </row>
    <row r="721" spans="1:3" s="45" customFormat="1" ht="24" x14ac:dyDescent="0.55000000000000004">
      <c r="A721" s="87"/>
      <c r="B721" s="88"/>
      <c r="C721" s="88"/>
    </row>
    <row r="722" spans="1:3" s="45" customFormat="1" ht="24" x14ac:dyDescent="0.55000000000000004">
      <c r="A722" s="87"/>
      <c r="B722" s="88"/>
      <c r="C722" s="88"/>
    </row>
    <row r="723" spans="1:3" s="45" customFormat="1" ht="24" x14ac:dyDescent="0.55000000000000004">
      <c r="A723" s="87"/>
      <c r="B723" s="88"/>
      <c r="C723" s="88"/>
    </row>
    <row r="724" spans="1:3" s="45" customFormat="1" ht="24" x14ac:dyDescent="0.55000000000000004">
      <c r="A724" s="87"/>
      <c r="B724" s="88"/>
      <c r="C724" s="88"/>
    </row>
    <row r="725" spans="1:3" s="45" customFormat="1" ht="24" x14ac:dyDescent="0.55000000000000004">
      <c r="A725" s="87"/>
      <c r="B725" s="88"/>
      <c r="C725" s="88"/>
    </row>
    <row r="726" spans="1:3" s="45" customFormat="1" ht="24" x14ac:dyDescent="0.55000000000000004">
      <c r="A726" s="87"/>
      <c r="B726" s="88"/>
      <c r="C726" s="88"/>
    </row>
    <row r="727" spans="1:3" s="45" customFormat="1" ht="24" x14ac:dyDescent="0.55000000000000004">
      <c r="A727" s="87"/>
      <c r="B727" s="88"/>
      <c r="C727" s="88"/>
    </row>
    <row r="728" spans="1:3" s="45" customFormat="1" ht="24" x14ac:dyDescent="0.55000000000000004">
      <c r="A728" s="87"/>
      <c r="B728" s="88"/>
      <c r="C728" s="88"/>
    </row>
    <row r="729" spans="1:3" s="45" customFormat="1" ht="24" x14ac:dyDescent="0.55000000000000004">
      <c r="A729" s="87"/>
      <c r="B729" s="88"/>
      <c r="C729" s="88"/>
    </row>
    <row r="730" spans="1:3" s="45" customFormat="1" ht="24" x14ac:dyDescent="0.55000000000000004">
      <c r="A730" s="87"/>
      <c r="B730" s="88"/>
      <c r="C730" s="88"/>
    </row>
    <row r="731" spans="1:3" s="45" customFormat="1" ht="24" x14ac:dyDescent="0.55000000000000004">
      <c r="A731" s="87"/>
      <c r="B731" s="88"/>
      <c r="C731" s="88"/>
    </row>
    <row r="732" spans="1:3" s="45" customFormat="1" ht="24" x14ac:dyDescent="0.55000000000000004">
      <c r="A732" s="87"/>
      <c r="B732" s="88"/>
      <c r="C732" s="88"/>
    </row>
    <row r="733" spans="1:3" s="45" customFormat="1" ht="24" x14ac:dyDescent="0.55000000000000004">
      <c r="A733" s="87"/>
      <c r="B733" s="88"/>
      <c r="C733" s="88"/>
    </row>
    <row r="734" spans="1:3" s="45" customFormat="1" ht="24" x14ac:dyDescent="0.55000000000000004">
      <c r="A734" s="87"/>
      <c r="B734" s="88"/>
      <c r="C734" s="88"/>
    </row>
    <row r="735" spans="1:3" s="45" customFormat="1" ht="24" x14ac:dyDescent="0.55000000000000004">
      <c r="A735" s="87"/>
      <c r="B735" s="88"/>
      <c r="C735" s="88"/>
    </row>
    <row r="736" spans="1:3" s="45" customFormat="1" ht="24" x14ac:dyDescent="0.55000000000000004">
      <c r="A736" s="87"/>
      <c r="B736" s="88"/>
      <c r="C736" s="88"/>
    </row>
    <row r="737" spans="1:3" s="45" customFormat="1" ht="24" x14ac:dyDescent="0.55000000000000004">
      <c r="A737" s="87"/>
      <c r="B737" s="88"/>
      <c r="C737" s="88"/>
    </row>
  </sheetData>
  <mergeCells count="33">
    <mergeCell ref="A1:D1"/>
    <mergeCell ref="A2:D2"/>
    <mergeCell ref="A332:A333"/>
    <mergeCell ref="B332:D332"/>
    <mergeCell ref="A360:A361"/>
    <mergeCell ref="B360:B361"/>
    <mergeCell ref="C360:C361"/>
    <mergeCell ref="A445:A446"/>
    <mergeCell ref="B445:D445"/>
    <mergeCell ref="A477:A478"/>
    <mergeCell ref="B477:B478"/>
    <mergeCell ref="C477:C478"/>
    <mergeCell ref="A382:A383"/>
    <mergeCell ref="B382:D382"/>
    <mergeCell ref="A415:A416"/>
    <mergeCell ref="B415:B416"/>
    <mergeCell ref="C415:C416"/>
    <mergeCell ref="A507:A508"/>
    <mergeCell ref="B507:D507"/>
    <mergeCell ref="A577:A578"/>
    <mergeCell ref="B577:B578"/>
    <mergeCell ref="C577:C578"/>
    <mergeCell ref="A539:A540"/>
    <mergeCell ref="B539:B540"/>
    <mergeCell ref="C539:C540"/>
    <mergeCell ref="A553:A554"/>
    <mergeCell ref="B553:D553"/>
    <mergeCell ref="B632:B633"/>
    <mergeCell ref="C632:C633"/>
    <mergeCell ref="B636:B637"/>
    <mergeCell ref="C636:C637"/>
    <mergeCell ref="B638:B639"/>
    <mergeCell ref="C638:C639"/>
  </mergeCells>
  <pageMargins left="0.70866141732283472" right="0.19685039370078741" top="0.55118110236220474" bottom="0.74803149606299213" header="0.31496062992125984" footer="0.31496062992125984"/>
  <pageSetup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1</xdr:col>
                <xdr:colOff>123825</xdr:colOff>
                <xdr:row>359</xdr:row>
                <xdr:rowOff>219075</xdr:rowOff>
              </from>
              <to>
                <xdr:col>1</xdr:col>
                <xdr:colOff>257175</xdr:colOff>
                <xdr:row>360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  <mc:AlternateContent xmlns:mc="http://schemas.openxmlformats.org/markup-compatibility/2006">
      <mc:Choice Requires="x14">
        <oleObject progId="Equation.3" shapeId="8196" r:id="rId6">
          <objectPr defaultSize="0" autoPict="0" r:id="rId5">
            <anchor moveWithCells="1" sizeWithCells="1">
              <from>
                <xdr:col>1</xdr:col>
                <xdr:colOff>123825</xdr:colOff>
                <xdr:row>538</xdr:row>
                <xdr:rowOff>161925</xdr:rowOff>
              </from>
              <to>
                <xdr:col>1</xdr:col>
                <xdr:colOff>257175</xdr:colOff>
                <xdr:row>539</xdr:row>
                <xdr:rowOff>28575</xdr:rowOff>
              </to>
            </anchor>
          </objectPr>
        </oleObject>
      </mc:Choice>
      <mc:Fallback>
        <oleObject progId="Equation.3" shapeId="8196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1</xdr:col>
                <xdr:colOff>123825</xdr:colOff>
                <xdr:row>359</xdr:row>
                <xdr:rowOff>219075</xdr:rowOff>
              </from>
              <to>
                <xdr:col>1</xdr:col>
                <xdr:colOff>257175</xdr:colOff>
                <xdr:row>360</xdr:row>
                <xdr:rowOff>85725</xdr:rowOff>
              </to>
            </anchor>
          </objectPr>
        </oleObject>
      </mc:Choice>
      <mc:Fallback>
        <oleObject progId="Equation.3" shapeId="8198" r:id="rId7"/>
      </mc:Fallback>
    </mc:AlternateContent>
    <mc:AlternateContent xmlns:mc="http://schemas.openxmlformats.org/markup-compatibility/2006">
      <mc:Choice Requires="x14">
        <oleObject progId="Equation.3" shapeId="8200" r:id="rId8">
          <objectPr defaultSize="0" autoPict="0" r:id="rId5">
            <anchor moveWithCells="1" sizeWithCells="1">
              <from>
                <xdr:col>1</xdr:col>
                <xdr:colOff>123825</xdr:colOff>
                <xdr:row>538</xdr:row>
                <xdr:rowOff>161925</xdr:rowOff>
              </from>
              <to>
                <xdr:col>1</xdr:col>
                <xdr:colOff>257175</xdr:colOff>
                <xdr:row>539</xdr:row>
                <xdr:rowOff>28575</xdr:rowOff>
              </to>
            </anchor>
          </objectPr>
        </oleObject>
      </mc:Choice>
      <mc:Fallback>
        <oleObject progId="Equation.3" shapeId="8200" r:id="rId8"/>
      </mc:Fallback>
    </mc:AlternateContent>
    <mc:AlternateContent xmlns:mc="http://schemas.openxmlformats.org/markup-compatibility/2006">
      <mc:Choice Requires="x14">
        <oleObject progId="Equation.3" shapeId="8202" r:id="rId9">
          <objectPr defaultSize="0" autoPict="0" r:id="rId5">
            <anchor moveWithCells="1" sizeWithCells="1">
              <from>
                <xdr:col>1</xdr:col>
                <xdr:colOff>123825</xdr:colOff>
                <xdr:row>476</xdr:row>
                <xdr:rowOff>219075</xdr:rowOff>
              </from>
              <to>
                <xdr:col>1</xdr:col>
                <xdr:colOff>257175</xdr:colOff>
                <xdr:row>477</xdr:row>
                <xdr:rowOff>85725</xdr:rowOff>
              </to>
            </anchor>
          </objectPr>
        </oleObject>
      </mc:Choice>
      <mc:Fallback>
        <oleObject progId="Equation.3" shapeId="8202" r:id="rId9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5">
            <anchor moveWithCells="1" sizeWithCells="1">
              <from>
                <xdr:col>1</xdr:col>
                <xdr:colOff>123825</xdr:colOff>
                <xdr:row>476</xdr:row>
                <xdr:rowOff>219075</xdr:rowOff>
              </from>
              <to>
                <xdr:col>1</xdr:col>
                <xdr:colOff>257175</xdr:colOff>
                <xdr:row>477</xdr:row>
                <xdr:rowOff>85725</xdr:rowOff>
              </to>
            </anchor>
          </objectPr>
        </oleObject>
      </mc:Choice>
      <mc:Fallback>
        <oleObject progId="Equation.3" shapeId="8203" r:id="rId10"/>
      </mc:Fallback>
    </mc:AlternateContent>
    <mc:AlternateContent xmlns:mc="http://schemas.openxmlformats.org/markup-compatibility/2006">
      <mc:Choice Requires="x14">
        <oleObject progId="Equation.3" shapeId="8204" r:id="rId11">
          <objectPr defaultSize="0" r:id="rId5">
            <anchor moveWithCells="1" sizeWithCells="1">
              <from>
                <xdr:col>1</xdr:col>
                <xdr:colOff>123825</xdr:colOff>
                <xdr:row>414</xdr:row>
                <xdr:rowOff>219075</xdr:rowOff>
              </from>
              <to>
                <xdr:col>1</xdr:col>
                <xdr:colOff>257175</xdr:colOff>
                <xdr:row>415</xdr:row>
                <xdr:rowOff>85725</xdr:rowOff>
              </to>
            </anchor>
          </objectPr>
        </oleObject>
      </mc:Choice>
      <mc:Fallback>
        <oleObject progId="Equation.3" shapeId="8204" r:id="rId11"/>
      </mc:Fallback>
    </mc:AlternateContent>
    <mc:AlternateContent xmlns:mc="http://schemas.openxmlformats.org/markup-compatibility/2006">
      <mc:Choice Requires="x14">
        <oleObject progId="Equation.3" shapeId="8205" r:id="rId12">
          <objectPr defaultSize="0" r:id="rId5">
            <anchor moveWithCells="1" sizeWithCells="1">
              <from>
                <xdr:col>1</xdr:col>
                <xdr:colOff>123825</xdr:colOff>
                <xdr:row>414</xdr:row>
                <xdr:rowOff>219075</xdr:rowOff>
              </from>
              <to>
                <xdr:col>1</xdr:col>
                <xdr:colOff>257175</xdr:colOff>
                <xdr:row>415</xdr:row>
                <xdr:rowOff>85725</xdr:rowOff>
              </to>
            </anchor>
          </objectPr>
        </oleObject>
      </mc:Choice>
      <mc:Fallback>
        <oleObject progId="Equation.3" shapeId="8205" r:id="rId12"/>
      </mc:Fallback>
    </mc:AlternateContent>
    <mc:AlternateContent xmlns:mc="http://schemas.openxmlformats.org/markup-compatibility/2006">
      <mc:Choice Requires="x14">
        <oleObject progId="Equation.3" shapeId="8206" r:id="rId13">
          <objectPr defaultSize="0" r:id="rId5">
            <anchor moveWithCells="1" sizeWithCells="1">
              <from>
                <xdr:col>1</xdr:col>
                <xdr:colOff>123825</xdr:colOff>
                <xdr:row>576</xdr:row>
                <xdr:rowOff>161925</xdr:rowOff>
              </from>
              <to>
                <xdr:col>1</xdr:col>
                <xdr:colOff>257175</xdr:colOff>
                <xdr:row>577</xdr:row>
                <xdr:rowOff>28575</xdr:rowOff>
              </to>
            </anchor>
          </objectPr>
        </oleObject>
      </mc:Choice>
      <mc:Fallback>
        <oleObject progId="Equation.3" shapeId="8206" r:id="rId13"/>
      </mc:Fallback>
    </mc:AlternateContent>
    <mc:AlternateContent xmlns:mc="http://schemas.openxmlformats.org/markup-compatibility/2006">
      <mc:Choice Requires="x14">
        <oleObject progId="Equation.3" shapeId="8207" r:id="rId14">
          <objectPr defaultSize="0" r:id="rId5">
            <anchor moveWithCells="1" sizeWithCells="1">
              <from>
                <xdr:col>1</xdr:col>
                <xdr:colOff>123825</xdr:colOff>
                <xdr:row>576</xdr:row>
                <xdr:rowOff>161925</xdr:rowOff>
              </from>
              <to>
                <xdr:col>1</xdr:col>
                <xdr:colOff>257175</xdr:colOff>
                <xdr:row>577</xdr:row>
                <xdr:rowOff>28575</xdr:rowOff>
              </to>
            </anchor>
          </objectPr>
        </oleObject>
      </mc:Choice>
      <mc:Fallback>
        <oleObject progId="Equation.3" shapeId="8207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K125"/>
  <sheetViews>
    <sheetView topLeftCell="A73" zoomScale="120" zoomScaleNormal="120" workbookViewId="0">
      <selection activeCell="B76" sqref="B76"/>
    </sheetView>
  </sheetViews>
  <sheetFormatPr defaultColWidth="9.140625" defaultRowHeight="24" x14ac:dyDescent="0.55000000000000004"/>
  <cols>
    <col min="1" max="1" width="5.85546875" style="5" customWidth="1"/>
    <col min="2" max="10" width="9.140625" style="5"/>
    <col min="11" max="11" width="11.28515625" style="5" customWidth="1"/>
    <col min="12" max="16384" width="9.140625" style="5"/>
  </cols>
  <sheetData>
    <row r="1" spans="1:11" ht="25.5" customHeight="1" x14ac:dyDescent="0.7">
      <c r="B1" s="236" t="s">
        <v>32</v>
      </c>
      <c r="C1" s="236"/>
      <c r="D1" s="236"/>
      <c r="E1" s="236"/>
      <c r="F1" s="236"/>
      <c r="G1" s="236"/>
      <c r="H1" s="236"/>
      <c r="I1" s="236"/>
      <c r="J1" s="236"/>
      <c r="K1" s="236"/>
    </row>
    <row r="3" spans="1:11" x14ac:dyDescent="0.55000000000000004">
      <c r="C3" s="5" t="s">
        <v>232</v>
      </c>
    </row>
    <row r="4" spans="1:11" x14ac:dyDescent="0.55000000000000004">
      <c r="B4" s="5" t="s">
        <v>577</v>
      </c>
    </row>
    <row r="5" spans="1:11" s="7" customFormat="1" x14ac:dyDescent="0.55000000000000004">
      <c r="A5" s="126" t="s">
        <v>516</v>
      </c>
      <c r="B5" s="5"/>
      <c r="C5" s="5"/>
      <c r="E5" s="5"/>
    </row>
    <row r="6" spans="1:11" s="7" customFormat="1" x14ac:dyDescent="0.55000000000000004">
      <c r="A6" s="126" t="s">
        <v>517</v>
      </c>
      <c r="B6" s="5"/>
      <c r="C6" s="5"/>
      <c r="E6" s="5"/>
    </row>
    <row r="7" spans="1:11" s="7" customFormat="1" x14ac:dyDescent="0.55000000000000004">
      <c r="A7" s="6" t="s">
        <v>518</v>
      </c>
      <c r="B7" s="5"/>
      <c r="C7" s="5"/>
      <c r="E7" s="5"/>
    </row>
    <row r="8" spans="1:11" s="7" customFormat="1" x14ac:dyDescent="0.55000000000000004">
      <c r="A8" s="6" t="s">
        <v>519</v>
      </c>
      <c r="B8" s="5"/>
      <c r="C8" s="5"/>
      <c r="E8" s="5"/>
    </row>
    <row r="9" spans="1:11" s="7" customFormat="1" x14ac:dyDescent="0.55000000000000004">
      <c r="A9" s="6" t="s">
        <v>520</v>
      </c>
      <c r="B9" s="5"/>
      <c r="C9" s="5"/>
      <c r="E9" s="5"/>
    </row>
    <row r="10" spans="1:11" s="7" customForma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33</v>
      </c>
    </row>
    <row r="12" spans="1:11" ht="16.5" customHeight="1" x14ac:dyDescent="0.55000000000000004"/>
    <row r="13" spans="1:11" s="7" customFormat="1" x14ac:dyDescent="0.55000000000000004">
      <c r="C13" s="6" t="s">
        <v>521</v>
      </c>
    </row>
    <row r="14" spans="1:11" s="7" customFormat="1" x14ac:dyDescent="0.55000000000000004">
      <c r="B14" s="6" t="s">
        <v>522</v>
      </c>
      <c r="C14" s="10"/>
      <c r="D14" s="10"/>
    </row>
    <row r="15" spans="1:11" s="7" customFormat="1" x14ac:dyDescent="0.55000000000000004">
      <c r="B15" s="6" t="s">
        <v>523</v>
      </c>
      <c r="C15" s="10"/>
      <c r="D15" s="10"/>
    </row>
    <row r="16" spans="1:11" s="7" customFormat="1" x14ac:dyDescent="0.55000000000000004">
      <c r="B16" s="6" t="s">
        <v>524</v>
      </c>
      <c r="C16" s="10"/>
      <c r="D16" s="10"/>
    </row>
    <row r="17" spans="1:4" s="7" customFormat="1" x14ac:dyDescent="0.55000000000000004">
      <c r="B17" s="6" t="s">
        <v>525</v>
      </c>
      <c r="C17" s="10"/>
      <c r="D17" s="10"/>
    </row>
    <row r="18" spans="1:4" s="7" customFormat="1" x14ac:dyDescent="0.55000000000000004">
      <c r="A18" s="7" t="s">
        <v>526</v>
      </c>
      <c r="B18" s="6"/>
      <c r="C18" s="10"/>
      <c r="D18" s="10"/>
    </row>
    <row r="19" spans="1:4" s="7" customFormat="1" x14ac:dyDescent="0.55000000000000004">
      <c r="A19" s="7" t="s">
        <v>527</v>
      </c>
      <c r="B19" s="6"/>
      <c r="C19" s="10"/>
      <c r="D19" s="10"/>
    </row>
    <row r="20" spans="1:4" s="7" customFormat="1" x14ac:dyDescent="0.55000000000000004">
      <c r="A20" s="110" t="s">
        <v>528</v>
      </c>
      <c r="B20" s="34"/>
      <c r="C20" s="35"/>
    </row>
    <row r="21" spans="1:4" s="7" customFormat="1" x14ac:dyDescent="0.55000000000000004">
      <c r="A21" s="110" t="s">
        <v>580</v>
      </c>
      <c r="B21" s="34"/>
      <c r="C21" s="35"/>
    </row>
    <row r="22" spans="1:4" s="7" customFormat="1" x14ac:dyDescent="0.55000000000000004">
      <c r="B22" s="6" t="s">
        <v>581</v>
      </c>
      <c r="C22" s="10"/>
      <c r="D22" s="10"/>
    </row>
    <row r="23" spans="1:4" s="7" customFormat="1" x14ac:dyDescent="0.55000000000000004">
      <c r="A23" s="7" t="s">
        <v>582</v>
      </c>
      <c r="B23" s="6"/>
      <c r="C23" s="10"/>
      <c r="D23" s="10"/>
    </row>
    <row r="24" spans="1:4" s="7" customFormat="1" x14ac:dyDescent="0.55000000000000004">
      <c r="B24" s="6" t="s">
        <v>529</v>
      </c>
      <c r="C24" s="10"/>
      <c r="D24" s="10"/>
    </row>
    <row r="25" spans="1:4" s="7" customFormat="1" x14ac:dyDescent="0.55000000000000004">
      <c r="B25" s="6" t="s">
        <v>530</v>
      </c>
      <c r="C25" s="10"/>
      <c r="D25" s="10"/>
    </row>
    <row r="26" spans="1:4" s="7" customFormat="1" x14ac:dyDescent="0.55000000000000004">
      <c r="B26" s="6" t="s">
        <v>531</v>
      </c>
      <c r="C26" s="10"/>
      <c r="D26" s="10"/>
    </row>
    <row r="27" spans="1:4" s="7" customFormat="1" x14ac:dyDescent="0.55000000000000004">
      <c r="B27" s="6" t="s">
        <v>532</v>
      </c>
      <c r="C27" s="10"/>
      <c r="D27" s="10"/>
    </row>
    <row r="28" spans="1:4" s="7" customFormat="1" x14ac:dyDescent="0.55000000000000004">
      <c r="B28" s="6" t="s">
        <v>534</v>
      </c>
      <c r="C28" s="10"/>
      <c r="D28" s="10"/>
    </row>
    <row r="29" spans="1:4" s="7" customFormat="1" x14ac:dyDescent="0.55000000000000004">
      <c r="A29" s="7" t="s">
        <v>535</v>
      </c>
      <c r="B29" s="6"/>
      <c r="C29" s="10"/>
      <c r="D29" s="10"/>
    </row>
    <row r="30" spans="1:4" s="7" customFormat="1" x14ac:dyDescent="0.55000000000000004">
      <c r="B30" s="6" t="s">
        <v>385</v>
      </c>
      <c r="C30" s="10"/>
      <c r="D30" s="10"/>
    </row>
    <row r="31" spans="1:4" s="7" customFormat="1" x14ac:dyDescent="0.55000000000000004">
      <c r="B31" s="6"/>
      <c r="C31" s="10"/>
      <c r="D31" s="10"/>
    </row>
    <row r="32" spans="1:4" s="7" customFormat="1" x14ac:dyDescent="0.55000000000000004">
      <c r="B32" s="6"/>
      <c r="C32" s="10"/>
      <c r="D32" s="10"/>
    </row>
    <row r="33" spans="1:11" s="7" customFormat="1" x14ac:dyDescent="0.55000000000000004">
      <c r="B33" s="6" t="s">
        <v>536</v>
      </c>
      <c r="C33" s="10"/>
      <c r="D33" s="10"/>
    </row>
    <row r="34" spans="1:11" s="7" customFormat="1" x14ac:dyDescent="0.55000000000000004">
      <c r="B34" s="6" t="s">
        <v>537</v>
      </c>
      <c r="C34" s="10"/>
      <c r="D34" s="10"/>
    </row>
    <row r="35" spans="1:11" s="7" customFormat="1" x14ac:dyDescent="0.55000000000000004">
      <c r="B35" s="6" t="s">
        <v>538</v>
      </c>
      <c r="C35" s="10"/>
      <c r="D35" s="10"/>
    </row>
    <row r="36" spans="1:11" s="7" customFormat="1" x14ac:dyDescent="0.55000000000000004">
      <c r="B36" s="6" t="s">
        <v>539</v>
      </c>
      <c r="C36" s="10"/>
      <c r="D36" s="10"/>
    </row>
    <row r="37" spans="1:11" s="7" customFormat="1" x14ac:dyDescent="0.55000000000000004">
      <c r="B37" s="6" t="s">
        <v>540</v>
      </c>
      <c r="C37" s="10"/>
      <c r="D37" s="10"/>
    </row>
    <row r="38" spans="1:11" s="7" customFormat="1" x14ac:dyDescent="0.55000000000000004">
      <c r="A38" s="110" t="s">
        <v>543</v>
      </c>
      <c r="B38" s="34"/>
      <c r="C38" s="35"/>
    </row>
    <row r="39" spans="1:11" s="7" customFormat="1" x14ac:dyDescent="0.55000000000000004">
      <c r="A39" s="237" t="s">
        <v>544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</row>
    <row r="40" spans="1:11" s="7" customFormat="1" x14ac:dyDescent="0.55000000000000004">
      <c r="A40" s="64" t="s">
        <v>545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s="7" customFormat="1" x14ac:dyDescent="0.55000000000000004">
      <c r="A41" s="64" t="s">
        <v>546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 s="7" customFormat="1" x14ac:dyDescent="0.55000000000000004">
      <c r="A42" s="64" t="s">
        <v>547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s="7" customFormat="1" x14ac:dyDescent="0.55000000000000004">
      <c r="A43" s="64" t="s">
        <v>548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s="7" customFormat="1" x14ac:dyDescent="0.55000000000000004">
      <c r="A44" s="64"/>
      <c r="B44" s="64" t="s">
        <v>549</v>
      </c>
      <c r="C44" s="64"/>
      <c r="D44" s="64"/>
      <c r="E44" s="64"/>
      <c r="F44" s="64"/>
      <c r="G44" s="64"/>
      <c r="H44" s="64"/>
      <c r="I44" s="64"/>
      <c r="J44" s="64"/>
      <c r="K44" s="64"/>
    </row>
    <row r="45" spans="1:11" s="7" customFormat="1" x14ac:dyDescent="0.55000000000000004">
      <c r="B45" s="6" t="s">
        <v>550</v>
      </c>
      <c r="C45" s="10"/>
      <c r="D45" s="10"/>
    </row>
    <row r="46" spans="1:11" s="7" customFormat="1" x14ac:dyDescent="0.55000000000000004">
      <c r="B46" s="6" t="s">
        <v>551</v>
      </c>
      <c r="C46" s="10"/>
      <c r="D46" s="10"/>
    </row>
    <row r="47" spans="1:11" s="7" customFormat="1" x14ac:dyDescent="0.55000000000000004">
      <c r="B47" s="6" t="s">
        <v>552</v>
      </c>
      <c r="C47" s="10"/>
      <c r="D47" s="10"/>
    </row>
    <row r="48" spans="1:11" s="7" customFormat="1" x14ac:dyDescent="0.55000000000000004">
      <c r="B48" s="6" t="s">
        <v>553</v>
      </c>
      <c r="C48" s="10"/>
      <c r="D48" s="10"/>
    </row>
    <row r="49" spans="1:4" s="7" customFormat="1" x14ac:dyDescent="0.55000000000000004">
      <c r="B49" s="6" t="s">
        <v>554</v>
      </c>
      <c r="C49" s="10"/>
      <c r="D49" s="10"/>
    </row>
    <row r="50" spans="1:4" s="7" customFormat="1" x14ac:dyDescent="0.55000000000000004">
      <c r="B50" s="6" t="s">
        <v>555</v>
      </c>
      <c r="C50" s="10"/>
      <c r="D50" s="10"/>
    </row>
    <row r="51" spans="1:4" s="7" customFormat="1" x14ac:dyDescent="0.55000000000000004">
      <c r="A51" s="7" t="s">
        <v>556</v>
      </c>
      <c r="B51" s="6"/>
      <c r="C51" s="10"/>
      <c r="D51" s="10"/>
    </row>
    <row r="52" spans="1:4" s="7" customFormat="1" x14ac:dyDescent="0.55000000000000004">
      <c r="B52" s="6" t="s">
        <v>557</v>
      </c>
      <c r="C52" s="10"/>
      <c r="D52" s="10"/>
    </row>
    <row r="53" spans="1:4" s="7" customFormat="1" x14ac:dyDescent="0.55000000000000004">
      <c r="B53" s="6" t="s">
        <v>153</v>
      </c>
      <c r="C53" s="10"/>
      <c r="D53" s="10"/>
    </row>
    <row r="54" spans="1:4" s="7" customFormat="1" x14ac:dyDescent="0.55000000000000004">
      <c r="B54" s="6" t="s">
        <v>558</v>
      </c>
      <c r="C54" s="10"/>
      <c r="D54" s="10"/>
    </row>
    <row r="55" spans="1:4" s="7" customFormat="1" x14ac:dyDescent="0.55000000000000004">
      <c r="B55" s="6" t="s">
        <v>559</v>
      </c>
      <c r="C55" s="10"/>
      <c r="D55" s="10"/>
    </row>
    <row r="56" spans="1:4" s="7" customFormat="1" x14ac:dyDescent="0.55000000000000004">
      <c r="B56" s="6" t="s">
        <v>560</v>
      </c>
      <c r="C56" s="10"/>
      <c r="D56" s="10"/>
    </row>
    <row r="57" spans="1:4" s="7" customFormat="1" x14ac:dyDescent="0.55000000000000004">
      <c r="B57" s="6" t="s">
        <v>561</v>
      </c>
      <c r="C57" s="10"/>
      <c r="D57" s="10"/>
    </row>
    <row r="58" spans="1:4" s="7" customFormat="1" x14ac:dyDescent="0.55000000000000004">
      <c r="B58" s="6" t="s">
        <v>562</v>
      </c>
      <c r="C58" s="10"/>
      <c r="D58" s="10"/>
    </row>
    <row r="59" spans="1:4" s="7" customFormat="1" x14ac:dyDescent="0.55000000000000004">
      <c r="B59" s="6" t="s">
        <v>563</v>
      </c>
      <c r="C59" s="10"/>
      <c r="D59" s="10"/>
    </row>
    <row r="60" spans="1:4" s="7" customFormat="1" x14ac:dyDescent="0.55000000000000004">
      <c r="A60" s="7" t="s">
        <v>542</v>
      </c>
      <c r="B60" s="6" t="s">
        <v>564</v>
      </c>
      <c r="C60" s="10"/>
      <c r="D60" s="10"/>
    </row>
    <row r="61" spans="1:4" s="101" customFormat="1" ht="23.25" x14ac:dyDescent="0.55000000000000004">
      <c r="A61" s="135" t="s">
        <v>565</v>
      </c>
      <c r="B61" s="100"/>
      <c r="C61" s="100"/>
    </row>
    <row r="62" spans="1:4" s="101" customFormat="1" ht="23.25" x14ac:dyDescent="0.55000000000000004">
      <c r="A62" s="135" t="s">
        <v>566</v>
      </c>
      <c r="B62" s="100"/>
      <c r="C62" s="100"/>
    </row>
    <row r="63" spans="1:4" s="101" customFormat="1" ht="23.25" x14ac:dyDescent="0.55000000000000004">
      <c r="A63" s="135" t="s">
        <v>567</v>
      </c>
      <c r="B63" s="100"/>
      <c r="C63" s="100"/>
    </row>
    <row r="64" spans="1:4" s="7" customFormat="1" x14ac:dyDescent="0.55000000000000004">
      <c r="A64" s="6"/>
      <c r="B64" s="10"/>
      <c r="C64" s="10"/>
    </row>
    <row r="65" spans="2:3" s="7" customFormat="1" x14ac:dyDescent="0.55000000000000004">
      <c r="B65" s="109"/>
      <c r="C65" s="11" t="s">
        <v>34</v>
      </c>
    </row>
    <row r="66" spans="2:3" s="7" customFormat="1" x14ac:dyDescent="0.55000000000000004">
      <c r="C66" s="7" t="s">
        <v>108</v>
      </c>
    </row>
    <row r="67" spans="2:3" s="7" customFormat="1" x14ac:dyDescent="0.55000000000000004">
      <c r="B67" s="7" t="s">
        <v>568</v>
      </c>
    </row>
    <row r="68" spans="2:3" s="7" customFormat="1" x14ac:dyDescent="0.55000000000000004">
      <c r="B68" s="7" t="s">
        <v>569</v>
      </c>
    </row>
    <row r="69" spans="2:3" s="7" customFormat="1" x14ac:dyDescent="0.55000000000000004">
      <c r="C69" s="7" t="s">
        <v>137</v>
      </c>
    </row>
    <row r="70" spans="2:3" s="7" customFormat="1" x14ac:dyDescent="0.55000000000000004">
      <c r="B70" s="7" t="s">
        <v>570</v>
      </c>
    </row>
    <row r="71" spans="2:3" s="7" customFormat="1" x14ac:dyDescent="0.55000000000000004">
      <c r="B71" s="7" t="s">
        <v>571</v>
      </c>
    </row>
    <row r="72" spans="2:3" s="7" customFormat="1" x14ac:dyDescent="0.55000000000000004">
      <c r="C72" s="7" t="s">
        <v>158</v>
      </c>
    </row>
    <row r="73" spans="2:3" s="7" customFormat="1" x14ac:dyDescent="0.55000000000000004">
      <c r="B73" s="7" t="s">
        <v>572</v>
      </c>
    </row>
    <row r="74" spans="2:3" s="7" customFormat="1" x14ac:dyDescent="0.55000000000000004">
      <c r="B74" s="7" t="s">
        <v>573</v>
      </c>
    </row>
    <row r="75" spans="2:3" s="7" customFormat="1" x14ac:dyDescent="0.55000000000000004">
      <c r="C75" s="7" t="s">
        <v>138</v>
      </c>
    </row>
    <row r="76" spans="2:3" s="7" customFormat="1" x14ac:dyDescent="0.55000000000000004">
      <c r="B76" s="7" t="s">
        <v>583</v>
      </c>
    </row>
    <row r="77" spans="2:3" s="7" customFormat="1" x14ac:dyDescent="0.55000000000000004">
      <c r="B77" s="7" t="s">
        <v>574</v>
      </c>
    </row>
    <row r="78" spans="2:3" s="7" customFormat="1" x14ac:dyDescent="0.55000000000000004">
      <c r="C78" s="7" t="s">
        <v>154</v>
      </c>
    </row>
    <row r="79" spans="2:3" s="7" customFormat="1" x14ac:dyDescent="0.55000000000000004">
      <c r="B79" s="7" t="s">
        <v>575</v>
      </c>
    </row>
    <row r="80" spans="2:3" s="7" customFormat="1" x14ac:dyDescent="0.55000000000000004">
      <c r="B80" s="7" t="s">
        <v>576</v>
      </c>
    </row>
    <row r="81" s="7" customFormat="1" x14ac:dyDescent="0.55000000000000004"/>
    <row r="82" s="7" customFormat="1" x14ac:dyDescent="0.55000000000000004"/>
    <row r="83" s="7" customFormat="1" x14ac:dyDescent="0.55000000000000004"/>
    <row r="84" s="7" customFormat="1" x14ac:dyDescent="0.55000000000000004"/>
    <row r="85" s="7" customFormat="1" x14ac:dyDescent="0.55000000000000004"/>
    <row r="86" s="7" customFormat="1" x14ac:dyDescent="0.55000000000000004"/>
    <row r="87" s="7" customFormat="1" x14ac:dyDescent="0.55000000000000004"/>
    <row r="88" s="7" customFormat="1" x14ac:dyDescent="0.55000000000000004"/>
    <row r="89" s="7" customFormat="1" x14ac:dyDescent="0.55000000000000004"/>
    <row r="90" s="7" customFormat="1" x14ac:dyDescent="0.55000000000000004"/>
    <row r="91" s="7" customFormat="1" x14ac:dyDescent="0.55000000000000004"/>
    <row r="92" s="7" customFormat="1" x14ac:dyDescent="0.55000000000000004"/>
    <row r="93" s="7" customFormat="1" x14ac:dyDescent="0.55000000000000004"/>
    <row r="94" s="7" customFormat="1" x14ac:dyDescent="0.55000000000000004"/>
    <row r="95" s="7" customFormat="1" x14ac:dyDescent="0.55000000000000004"/>
    <row r="96" s="7" customFormat="1" x14ac:dyDescent="0.55000000000000004"/>
    <row r="97" spans="1:5" s="12" customFormat="1" x14ac:dyDescent="0.55000000000000004">
      <c r="A97" s="45"/>
      <c r="B97" s="130"/>
      <c r="C97" s="13" t="s">
        <v>35</v>
      </c>
    </row>
    <row r="98" spans="1:5" s="12" customFormat="1" x14ac:dyDescent="0.55000000000000004">
      <c r="B98" s="130"/>
      <c r="C98" s="12" t="s">
        <v>201</v>
      </c>
    </row>
    <row r="99" spans="1:5" s="101" customFormat="1" ht="23.25" x14ac:dyDescent="0.55000000000000004">
      <c r="A99" s="143" t="s">
        <v>202</v>
      </c>
      <c r="B99" s="144"/>
      <c r="C99" s="144"/>
      <c r="D99" s="145"/>
    </row>
    <row r="100" spans="1:5" s="101" customFormat="1" ht="23.25" x14ac:dyDescent="0.55000000000000004">
      <c r="A100" s="143" t="s">
        <v>204</v>
      </c>
      <c r="B100" s="144"/>
      <c r="C100" s="144"/>
      <c r="D100" s="145"/>
    </row>
    <row r="101" spans="1:5" s="101" customFormat="1" ht="23.25" x14ac:dyDescent="0.55000000000000004">
      <c r="A101" s="143" t="s">
        <v>227</v>
      </c>
      <c r="B101" s="144"/>
      <c r="C101" s="144"/>
      <c r="D101" s="145"/>
    </row>
    <row r="102" spans="1:5" s="101" customFormat="1" ht="23.25" x14ac:dyDescent="0.55000000000000004">
      <c r="A102" s="143" t="s">
        <v>228</v>
      </c>
      <c r="B102" s="144"/>
      <c r="C102" s="144"/>
      <c r="D102" s="145"/>
    </row>
    <row r="103" spans="1:5" s="7" customFormat="1" x14ac:dyDescent="0.55000000000000004">
      <c r="A103" s="62"/>
      <c r="B103" s="63"/>
      <c r="C103" s="63" t="s">
        <v>203</v>
      </c>
      <c r="D103" s="64"/>
    </row>
    <row r="104" spans="1:5" s="101" customFormat="1" ht="23.25" x14ac:dyDescent="0.55000000000000004">
      <c r="A104" s="143" t="s">
        <v>205</v>
      </c>
      <c r="B104" s="144"/>
      <c r="C104" s="144"/>
      <c r="D104" s="145"/>
    </row>
    <row r="105" spans="1:5" s="101" customFormat="1" ht="23.25" x14ac:dyDescent="0.55000000000000004">
      <c r="A105" s="143" t="s">
        <v>206</v>
      </c>
      <c r="B105" s="144"/>
      <c r="C105" s="144"/>
      <c r="D105" s="145"/>
    </row>
    <row r="106" spans="1:5" s="101" customFormat="1" ht="23.25" x14ac:dyDescent="0.55000000000000004">
      <c r="A106" s="143" t="s">
        <v>222</v>
      </c>
      <c r="B106" s="144"/>
      <c r="C106" s="144"/>
      <c r="D106" s="145"/>
    </row>
    <row r="107" spans="1:5" s="101" customFormat="1" ht="23.25" x14ac:dyDescent="0.55000000000000004">
      <c r="A107" s="143"/>
      <c r="B107" s="144" t="s">
        <v>224</v>
      </c>
      <c r="C107" s="144"/>
      <c r="D107" s="145"/>
    </row>
    <row r="108" spans="1:5" s="101" customFormat="1" ht="23.25" x14ac:dyDescent="0.55000000000000004">
      <c r="A108" s="143" t="s">
        <v>223</v>
      </c>
      <c r="B108" s="144" t="s">
        <v>225</v>
      </c>
      <c r="C108" s="144"/>
      <c r="D108" s="145"/>
    </row>
    <row r="109" spans="1:5" s="12" customFormat="1" x14ac:dyDescent="0.55000000000000004">
      <c r="B109" s="130"/>
      <c r="C109" s="12" t="s">
        <v>207</v>
      </c>
    </row>
    <row r="110" spans="1:5" s="7" customFormat="1" x14ac:dyDescent="0.55000000000000004">
      <c r="A110" s="62" t="s">
        <v>208</v>
      </c>
      <c r="B110" s="63"/>
      <c r="C110" s="63"/>
      <c r="D110" s="64"/>
    </row>
    <row r="111" spans="1:5" s="7" customFormat="1" x14ac:dyDescent="0.55000000000000004">
      <c r="A111" s="62" t="s">
        <v>209</v>
      </c>
      <c r="B111" s="63"/>
      <c r="C111" s="63"/>
      <c r="D111" s="64"/>
    </row>
    <row r="112" spans="1:5" s="7" customFormat="1" x14ac:dyDescent="0.55000000000000004">
      <c r="A112" s="62" t="s">
        <v>210</v>
      </c>
      <c r="B112" s="35"/>
      <c r="C112" s="35"/>
      <c r="D112" s="34"/>
      <c r="E112" s="39"/>
    </row>
    <row r="113" spans="1:5" s="7" customFormat="1" x14ac:dyDescent="0.55000000000000004">
      <c r="A113" s="62" t="s">
        <v>211</v>
      </c>
      <c r="B113" s="35"/>
      <c r="C113" s="35"/>
      <c r="D113" s="34"/>
      <c r="E113" s="39"/>
    </row>
    <row r="114" spans="1:5" s="7" customFormat="1" x14ac:dyDescent="0.55000000000000004">
      <c r="A114" s="62"/>
      <c r="B114" s="63"/>
      <c r="C114" s="63" t="s">
        <v>213</v>
      </c>
      <c r="D114" s="64"/>
    </row>
    <row r="115" spans="1:5" s="7" customFormat="1" x14ac:dyDescent="0.55000000000000004">
      <c r="A115" s="62" t="s">
        <v>214</v>
      </c>
      <c r="B115" s="63"/>
      <c r="C115" s="63"/>
      <c r="D115" s="64"/>
    </row>
    <row r="116" spans="1:5" s="7" customFormat="1" x14ac:dyDescent="0.55000000000000004">
      <c r="A116" s="62" t="s">
        <v>215</v>
      </c>
      <c r="B116" s="63"/>
      <c r="C116" s="63"/>
      <c r="D116" s="64"/>
    </row>
    <row r="117" spans="1:5" s="7" customFormat="1" x14ac:dyDescent="0.55000000000000004">
      <c r="A117" s="62" t="s">
        <v>216</v>
      </c>
      <c r="B117" s="63"/>
      <c r="C117" s="63"/>
      <c r="D117" s="64"/>
    </row>
    <row r="118" spans="1:5" s="7" customFormat="1" x14ac:dyDescent="0.55000000000000004">
      <c r="A118" s="62" t="s">
        <v>230</v>
      </c>
      <c r="B118" s="63"/>
      <c r="C118" s="63"/>
      <c r="D118" s="64"/>
    </row>
    <row r="119" spans="1:5" s="7" customFormat="1" x14ac:dyDescent="0.55000000000000004">
      <c r="A119" s="62" t="s">
        <v>229</v>
      </c>
      <c r="B119" s="63"/>
      <c r="C119" s="63"/>
      <c r="D119" s="64"/>
    </row>
    <row r="120" spans="1:5" s="7" customFormat="1" x14ac:dyDescent="0.55000000000000004">
      <c r="A120" s="62" t="s">
        <v>212</v>
      </c>
      <c r="B120" s="63"/>
      <c r="C120" s="63"/>
      <c r="D120" s="64"/>
    </row>
    <row r="121" spans="1:5" s="7" customFormat="1" x14ac:dyDescent="0.55000000000000004">
      <c r="A121" s="62"/>
      <c r="B121" s="63"/>
      <c r="C121" s="63" t="s">
        <v>217</v>
      </c>
      <c r="D121" s="64"/>
    </row>
    <row r="122" spans="1:5" s="7" customFormat="1" x14ac:dyDescent="0.55000000000000004">
      <c r="A122" s="62" t="s">
        <v>218</v>
      </c>
      <c r="B122" s="63"/>
      <c r="C122" s="63"/>
      <c r="D122" s="64"/>
    </row>
    <row r="123" spans="1:5" s="7" customFormat="1" x14ac:dyDescent="0.55000000000000004">
      <c r="A123" s="62" t="s">
        <v>219</v>
      </c>
      <c r="B123" s="63"/>
      <c r="C123" s="63"/>
      <c r="D123" s="64"/>
    </row>
    <row r="124" spans="1:5" s="7" customFormat="1" x14ac:dyDescent="0.55000000000000004">
      <c r="A124" s="62" t="s">
        <v>220</v>
      </c>
      <c r="B124" s="63"/>
      <c r="C124" s="63"/>
      <c r="D124" s="64"/>
    </row>
    <row r="125" spans="1:5" s="7" customFormat="1" x14ac:dyDescent="0.55000000000000004">
      <c r="A125" s="62" t="s">
        <v>221</v>
      </c>
      <c r="B125" s="63"/>
      <c r="C125" s="63"/>
      <c r="D125" s="64"/>
    </row>
  </sheetData>
  <mergeCells count="2">
    <mergeCell ref="B1:K1"/>
    <mergeCell ref="A39:K39"/>
  </mergeCells>
  <pageMargins left="0.7" right="0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การตอบแบบฟอร์ม 1</vt:lpstr>
      <vt:lpstr>DATA</vt:lpstr>
      <vt:lpstr>EIementary 2</vt:lpstr>
      <vt:lpstr>lntermediate</vt:lpstr>
      <vt:lpstr>Pre-lntermediate</vt:lpstr>
      <vt:lpstr>Starter 2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2023-09-18T02:39:13Z</cp:lastPrinted>
  <dcterms:created xsi:type="dcterms:W3CDTF">2020-12-28T02:20:10Z</dcterms:created>
  <dcterms:modified xsi:type="dcterms:W3CDTF">2023-09-18T02:39:16Z</dcterms:modified>
</cp:coreProperties>
</file>