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1"/>
  </bookViews>
  <sheets>
    <sheet name="DATA" sheetId="1" r:id="rId1"/>
    <sheet name="สรุป" sheetId="15" r:id="rId2"/>
    <sheet name="คณะ" sheetId="17" r:id="rId3"/>
    <sheet name="ก่อน-กลัง" sheetId="19" r:id="rId4"/>
    <sheet name="ตอนที่2" sheetId="18" r:id="rId5"/>
    <sheet name="ตอนที่3" sheetId="20" r:id="rId6"/>
  </sheets>
  <definedNames>
    <definedName name="_xlnm._FilterDatabase" localSheetId="0" hidden="1">DATA!$A$1:$U$40</definedName>
  </definedNames>
  <calcPr calcId="162913"/>
</workbook>
</file>

<file path=xl/calcChain.xml><?xml version="1.0" encoding="utf-8"?>
<calcChain xmlns="http://schemas.openxmlformats.org/spreadsheetml/2006/main">
  <c r="D13" i="19" l="1"/>
  <c r="D12" i="19"/>
  <c r="D9" i="19"/>
  <c r="C13" i="19"/>
  <c r="O40" i="1" l="1"/>
  <c r="N37" i="1"/>
  <c r="U38" i="1"/>
  <c r="U37" i="1"/>
  <c r="H40" i="1"/>
  <c r="H39" i="1"/>
  <c r="D18" i="20" l="1"/>
  <c r="D51" i="1"/>
  <c r="E20" i="17" s="1"/>
  <c r="D50" i="1"/>
  <c r="E15" i="17" s="1"/>
  <c r="D49" i="1"/>
  <c r="E17" i="17" s="1"/>
  <c r="D44" i="1"/>
  <c r="E18" i="17" s="1"/>
  <c r="D48" i="1"/>
  <c r="E19" i="17" s="1"/>
  <c r="D47" i="1"/>
  <c r="E11" i="17" s="1"/>
  <c r="D46" i="1"/>
  <c r="E14" i="17" s="1"/>
  <c r="D45" i="1"/>
  <c r="E12" i="17" s="1"/>
  <c r="D43" i="1"/>
  <c r="E13" i="17" s="1"/>
  <c r="D42" i="1"/>
  <c r="E16" i="17" s="1"/>
  <c r="T40" i="1"/>
  <c r="T39" i="1"/>
  <c r="Q40" i="1"/>
  <c r="Q39" i="1"/>
  <c r="O39" i="1"/>
  <c r="M40" i="1"/>
  <c r="M39" i="1"/>
  <c r="F40" i="1"/>
  <c r="F39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D38" i="1"/>
  <c r="E37" i="1"/>
  <c r="F37" i="1"/>
  <c r="G37" i="1"/>
  <c r="H37" i="1"/>
  <c r="I37" i="1"/>
  <c r="J37" i="1"/>
  <c r="K37" i="1"/>
  <c r="L37" i="1"/>
  <c r="M37" i="1"/>
  <c r="O37" i="1"/>
  <c r="C12" i="19" s="1"/>
  <c r="P37" i="1"/>
  <c r="Q37" i="1"/>
  <c r="R37" i="1"/>
  <c r="S37" i="1"/>
  <c r="T37" i="1"/>
  <c r="D37" i="1"/>
  <c r="C37" i="1"/>
  <c r="C38" i="1" s="1"/>
  <c r="E15" i="20" l="1"/>
  <c r="E18" i="20"/>
  <c r="E17" i="20"/>
  <c r="E16" i="20"/>
  <c r="E14" i="20"/>
  <c r="D52" i="1"/>
  <c r="E21" i="17" s="1"/>
  <c r="E22" i="17" s="1"/>
  <c r="F22" i="17" l="1"/>
  <c r="F17" i="17"/>
  <c r="F16" i="17"/>
  <c r="F13" i="17"/>
  <c r="F12" i="17"/>
  <c r="F19" i="17"/>
  <c r="F18" i="17"/>
  <c r="F15" i="17"/>
  <c r="F20" i="17"/>
  <c r="F14" i="17"/>
  <c r="F21" i="17"/>
  <c r="D53" i="1"/>
  <c r="F11" i="17" l="1"/>
  <c r="F32" i="18" l="1"/>
  <c r="F26" i="18"/>
  <c r="G26" i="18"/>
  <c r="D10" i="19"/>
  <c r="G24" i="18"/>
  <c r="C9" i="19"/>
  <c r="F24" i="18"/>
  <c r="F25" i="18"/>
  <c r="E9" i="19" l="1"/>
  <c r="C10" i="19"/>
  <c r="E10" i="19" s="1"/>
  <c r="E13" i="19"/>
  <c r="E12" i="19"/>
  <c r="G32" i="18"/>
  <c r="G31" i="18"/>
  <c r="F31" i="18"/>
  <c r="G22" i="18"/>
  <c r="G15" i="18"/>
  <c r="G11" i="18" l="1"/>
  <c r="H32" i="18" l="1"/>
  <c r="H24" i="18"/>
  <c r="H31" i="18"/>
  <c r="H25" i="18"/>
  <c r="B261" i="1" l="1"/>
  <c r="B260" i="1"/>
  <c r="B246" i="1"/>
  <c r="B241" i="1"/>
  <c r="B244" i="1"/>
  <c r="B242" i="1"/>
  <c r="B243" i="1"/>
  <c r="B239" i="1"/>
  <c r="B238" i="1"/>
  <c r="B237" i="1"/>
  <c r="B1048342" i="1" l="1"/>
  <c r="B240" i="1"/>
  <c r="B253" i="1" l="1"/>
  <c r="B250" i="1"/>
  <c r="G9" i="18"/>
  <c r="G10" i="18"/>
  <c r="G13" i="18"/>
  <c r="G14" i="18"/>
  <c r="G17" i="18"/>
  <c r="G18" i="18"/>
  <c r="G19" i="18"/>
  <c r="G20" i="18"/>
  <c r="G21" i="18"/>
  <c r="G28" i="18"/>
  <c r="G29" i="18"/>
  <c r="G30" i="18"/>
  <c r="G8" i="18" l="1"/>
  <c r="G25" i="18"/>
  <c r="C39" i="1"/>
  <c r="B257" i="1"/>
  <c r="H26" i="18"/>
  <c r="F22" i="18" l="1"/>
  <c r="H22" i="18" s="1"/>
  <c r="F9" i="18" l="1"/>
  <c r="H9" i="18" s="1"/>
  <c r="F10" i="18"/>
  <c r="H10" i="18" s="1"/>
  <c r="F13" i="18"/>
  <c r="F14" i="18"/>
  <c r="H14" i="18" s="1"/>
  <c r="F17" i="18"/>
  <c r="H17" i="18" s="1"/>
  <c r="F18" i="18"/>
  <c r="H18" i="18" s="1"/>
  <c r="F19" i="18"/>
  <c r="H19" i="18" s="1"/>
  <c r="F20" i="18"/>
  <c r="H20" i="18" s="1"/>
  <c r="F21" i="18"/>
  <c r="H21" i="18" s="1"/>
  <c r="F28" i="18"/>
  <c r="H28" i="18" s="1"/>
  <c r="F29" i="18"/>
  <c r="H29" i="18" s="1"/>
  <c r="F30" i="18"/>
  <c r="H30" i="18" s="1"/>
  <c r="F8" i="18"/>
  <c r="F15" i="18" l="1"/>
  <c r="H15" i="18" s="1"/>
  <c r="H13" i="18"/>
  <c r="F11" i="18"/>
  <c r="H11" i="18" s="1"/>
  <c r="H8" i="18"/>
</calcChain>
</file>

<file path=xl/sharedStrings.xml><?xml version="1.0" encoding="utf-8"?>
<sst xmlns="http://schemas.openxmlformats.org/spreadsheetml/2006/main" count="172" uniqueCount="126">
  <si>
    <t>คณะ</t>
  </si>
  <si>
    <t>- 1 -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</si>
  <si>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</si>
  <si>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</si>
  <si>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</si>
  <si>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</si>
  <si>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</si>
  <si>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</si>
  <si>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</si>
  <si>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</si>
  <si>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</si>
  <si>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</si>
  <si>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</si>
  <si>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</si>
  <si>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</si>
  <si>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</si>
  <si>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</si>
  <si>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</si>
  <si>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</si>
  <si>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</si>
  <si>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</si>
  <si>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</si>
  <si>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</si>
  <si>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</si>
  <si>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</si>
  <si>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</si>
  <si>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สาธารณสุขศาสตร์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</si>
  <si>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</si>
  <si>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</si>
  <si>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</si>
  <si>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</si>
  <si>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 xml:space="preserve">   5.2 เนื้อหาสาระของเอกสารประกอบการอบรมตรงตามเนื้อหาในการอบรม</t>
  </si>
  <si>
    <t>ระดับ
ความคิดเห็น</t>
  </si>
  <si>
    <t xml:space="preserve">            เฉลี่ยรวมด้านคุณภาพการให้บริการ</t>
  </si>
  <si>
    <t>อบรม</t>
  </si>
  <si>
    <t>ศึกษาศาสตร์</t>
  </si>
  <si>
    <t>วิศวกรรมศาสตร์</t>
  </si>
  <si>
    <t>ความถี่</t>
  </si>
  <si>
    <t>ลำดับ</t>
  </si>
  <si>
    <t>บริหารธุรกิจฯ</t>
  </si>
  <si>
    <t>4.2 ความรู้ความเข้าใจเรื่องการใช้โปรแกรม Turnitin</t>
  </si>
  <si>
    <t>4. ด้านคุณภาพการให้บริการ (โครงการอบรมโปรแกรม Turnitin)</t>
  </si>
  <si>
    <t xml:space="preserve">   4.4 การเข้ารับการอบรมฯ ในครั้งนี้เป็นประโยชน์ต่อท่านอยู่ในระดับใด </t>
  </si>
  <si>
    <t xml:space="preserve">ร้อยละ </t>
  </si>
  <si>
    <t>ผลการประเมินโครงการอบรมเชิงปฏิบัติการการใช้โปรแกรมตรวจสอบการคัดลอกผลงานวิจัย</t>
  </si>
  <si>
    <t xml:space="preserve">         จากการสอบถามความคิดเห็นเกี่ยวกับการจัดโครงการ  พบว่า  ผู้ตอบแบบสอบถามมีความพึงพอใจ</t>
  </si>
  <si>
    <t>คณะเกษตรศาสตร์ ทรัพยากรธรรมชาติและสิ่งแวดล้อม</t>
  </si>
  <si>
    <t>คณะศึกษาศาสตร์</t>
  </si>
  <si>
    <t>- 3 -</t>
  </si>
  <si>
    <t>ควรจัดอบรมบ่อยๆ เพราะเป็นโครงการที่ดีและมีประโยชน์มากๆ</t>
  </si>
  <si>
    <t xml:space="preserve"> - 2 -</t>
  </si>
  <si>
    <t xml:space="preserve">          จากตาราง 2 ก่อนเข้ารับการอบรมผู้เข้าร่วมโครงการมีความรู้ความเข้าใจเกี่ยวกับกิจกรรม</t>
  </si>
  <si>
    <t xml:space="preserve">จากตาราง 3 พบว่าผู้ตอบแบบสอบถามมีความคิดเห็นเกี่ยวกับการจัดโครงการอบรมการใช้โปรแกรม </t>
  </si>
  <si>
    <t xml:space="preserve">ก่อนเข้ารับการอบรมผู้ตอบแบบสอบถามมีความรู้ความเข้าใจในเรื่องการใช้โปรแกรม Turnitin </t>
  </si>
  <si>
    <t xml:space="preserve">   การเข้ารับการอบรมทำให้นิสิตมีความรู้ ความเข้าใจในการใช้งานโปรแกรมตรวจสอบการคัดลอกผลงานวิจัย</t>
  </si>
  <si>
    <t xml:space="preserve">         ผลการประเมินตามวัตถุประสงค์โครงการ  พบว่า การจัดโครงการบรรลุตามวัตถุประสงค์ของโครงการเนื่องจาก</t>
  </si>
  <si>
    <t xml:space="preserve">   ผลการประเมินโครงการอบรมการใช้โปรแกรมตรวจสอบการคัดลอกผลงานวิจัย</t>
  </si>
  <si>
    <r>
      <t>ตอนที่ 1</t>
    </r>
    <r>
      <rPr>
        <b/>
        <sz val="16"/>
        <rFont val="TH SarabunPSK"/>
        <family val="2"/>
      </rPr>
      <t xml:space="preserve">   ข้อมูลทั่วไป และการประชาสัมพันธ์โครงการฯ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</si>
  <si>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</si>
  <si>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</si>
  <si>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rPr>
        <b/>
        <i/>
        <sz val="16"/>
        <rFont val="TH SarabunPSK"/>
        <family val="2"/>
      </rPr>
      <t>ตาราง  2</t>
    </r>
    <r>
      <rPr>
        <sz val="16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</si>
  <si>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t>เกษตรศาสตร์ ฯ</t>
  </si>
  <si>
    <t>สถาปัตยกรรมศาสตร์</t>
  </si>
  <si>
    <t>คณะสาธารณสุขศาสตร์</t>
  </si>
  <si>
    <t>คณะสถาปัตยกรรมศาสตร์</t>
  </si>
  <si>
    <t xml:space="preserve">ระดับความคิดเห็น
</t>
  </si>
  <si>
    <r>
      <t xml:space="preserve">   </t>
    </r>
    <r>
      <rPr>
        <b/>
        <sz val="16"/>
        <rFont val="TH SarabunPSK"/>
        <family val="2"/>
      </rPr>
      <t>ข้อเสนอแนะอื่น ๆ</t>
    </r>
    <r>
      <rPr>
        <sz val="16"/>
        <rFont val="TH SarabunPSK"/>
        <family val="2"/>
      </rPr>
      <t xml:space="preserve"> ได้แก่  ควรจัดอบรมบ่อยๆ เพราะเป็นโครงการที่ดีและมีประโยชน์มากๆ  </t>
    </r>
  </si>
  <si>
    <t xml:space="preserve">          ตามที่งานแผนและสารสนเทศ บัณฑิตวิทยาลัย ได้จัดโครงการอบรมเชิงปฏิบัติการการใช้โปรแกรม </t>
  </si>
  <si>
    <t>คณะบริหารธุรกิจ เศรษฐศาสตร์และการสื่อสาร</t>
  </si>
  <si>
    <t>ตอนที่ 3 ข้อเสนอแนะอื่นๆ</t>
  </si>
  <si>
    <t xml:space="preserve">- 4 - </t>
  </si>
  <si>
    <t xml:space="preserve">          ความเข้าใจสูงขึ้น อยู่ในระดับมาก (ค่าเฉลี่ย = 4.14) </t>
  </si>
  <si>
    <t xml:space="preserve">4.1 ความรู้ความเข้าใจเรื่องการใช้โปรแกรม Turnitin </t>
  </si>
  <si>
    <t>5. ด้านเอกสารประกอบโครงการฯ (แจ้งทางอีเมลล์)</t>
  </si>
  <si>
    <t xml:space="preserve">   เกี่ยวกับการใช้งานโปรแกรม Turnitin อยู่ในระดับมาก (ค่าเฉลี่ย = 4.14)</t>
  </si>
  <si>
    <t>(Turnitin) สำหรับนิสิตบัณฑิตศึกษา</t>
  </si>
  <si>
    <t>ณ ห้องปฏิบัติการคอมพิวเตอร์ 210 อาคาร CITCOMS</t>
  </si>
  <si>
    <t xml:space="preserve">        (Turnitin) สำหรับนิสิตบัณฑิตศึกษา</t>
  </si>
  <si>
    <t xml:space="preserve">       ณ ห้องปฏิบัติการคอมพิวเตอร์ 210 อาคาร CITCOMS</t>
  </si>
  <si>
    <t xml:space="preserve">   4.3 ความรู้ และความสามารถในการถ่ายทอดความรู้ของวิทยากร 
</t>
  </si>
  <si>
    <t xml:space="preserve">   เพื่อให้นิสิตบัณฑิตศึกษามีความรู้ ความเข้าใจในการใช้งานโปรแกรมดังกล่าว</t>
  </si>
  <si>
    <t>วิทยาศาสตร์</t>
  </si>
  <si>
    <t>เภสัชศาสตร์</t>
  </si>
  <si>
    <t>พยาบาลศาสตร์</t>
  </si>
  <si>
    <t>วิทยาศาสตร์การแพทย์</t>
  </si>
  <si>
    <t>ควรมีการลงทะเบียนเข้าอบรมช่องทางอื่นด้วย เช่น เว็บไซต์</t>
  </si>
  <si>
    <t>แอพพลิเคชั่นช้ามาก ระบบค้างบ่อย</t>
  </si>
  <si>
    <t>ควรจัดอบรมช่วงบ่าย และจัดอบรมวันเสาร์-อาทิตย์</t>
  </si>
  <si>
    <t xml:space="preserve">      วันพฤหัสบดีที่ 2 สิงหาคม 2561</t>
  </si>
  <si>
    <t>วันพฤหัสบดีที่ 2 สิงหาคม 2561</t>
  </si>
  <si>
    <t xml:space="preserve">   ตรวจสอบการคัดลอกผลงานวิจัย (Turnitin) เมื่อวันพฤหัสบดีที่ 2 สิงหาคม 2561 โดยมีวัตถุประสงค์</t>
  </si>
  <si>
    <t>N = 35</t>
  </si>
  <si>
    <r>
      <rPr>
        <b/>
        <i/>
        <sz val="16"/>
        <color theme="1"/>
        <rFont val="TH SarabunPSK"/>
        <family val="2"/>
      </rP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ความเข้าใจเกี่ยวกับการจัดโครงการฯ (N = 35)</t>
    </r>
  </si>
  <si>
    <t>คณะวิทยาศาสตร์</t>
  </si>
  <si>
    <t>คณะวิทยาศาสตร์การแพทย์</t>
  </si>
  <si>
    <t>คณะเภสัชศาสตร์</t>
  </si>
  <si>
    <t>คณะวิศวกรรมศาสตร์</t>
  </si>
  <si>
    <t>คณะพยาบาลศาสตร์</t>
  </si>
  <si>
    <t>จากตาราง 1  พบว่า ผู้ตอบแบบสอบถามส่วนใหญ่สังกัดคณะคณะศึกษาศาสตร์</t>
  </si>
  <si>
    <t>คิดเป็นร้อยละ 20.00 รองลงมาได้แก่ คณะวิทยาศาสตร์ คิดเป็นร้อยละ 17.14</t>
  </si>
  <si>
    <t>และคณะสาธารณสุขศาสตร์ คิดเป็นร้อยละ 14.29</t>
  </si>
  <si>
    <t xml:space="preserve">          ที่จัดในโครงการฯภาพรวม อยู่ในระดับปานกลาง (ค่าเฉลี่ย = 2.69) และหลังเข้ารับการอบรมค่าเฉลี่ยความรู้ </t>
  </si>
  <si>
    <t xml:space="preserve">   1.2  ความเหมาะสมของวันจัดโครงการ (วันพฤหัสบดีที่ 2 สิงหาคม 2561)</t>
  </si>
  <si>
    <t xml:space="preserve">   1.3  ความเหมาะสมของระยะเวลาในการจัดโครงการ (09.30- 12.00 น.)</t>
  </si>
  <si>
    <t xml:space="preserve">Turnitin ในภาพรวมอยู่ในระดับมาก (ค่าเฉลี่ย = 4.23) </t>
  </si>
  <si>
    <t xml:space="preserve">จากการประเมินโครงการฯ พบว่า  มีผู้เข้าร่วมโครงการจำนวน 49 คน ผู้ตอบแบบสอบถาม จำนวน 35 คน </t>
  </si>
  <si>
    <t xml:space="preserve">   คิดเป็นร้อยละ 71.43 ของผู้เข้าร่วมโครงการ โดยผู้เข้าร่วมโครงการส่วนใหญ่สังกัดคณะศึกษาศาสตร์ </t>
  </si>
  <si>
    <t xml:space="preserve">   คิดเป็นร้อยละ 20.00 รองลงมาได้แก่ คณะวิทยาศาสตร์ คิดเป็นร้อยละ 17.14</t>
  </si>
  <si>
    <t xml:space="preserve">   และคณะสาธารณสุขศาสตร์ คิดเป็นร้อยละ 14.29</t>
  </si>
  <si>
    <t xml:space="preserve">   อยู่ในระดับปานกลาง (ค่าเฉลี่ย = 2.69) และหลังจากเข้ารับการอบรมผู้ตอบแบบสอบถามมีความรู้ความเข้าใจ</t>
  </si>
  <si>
    <t xml:space="preserve">   โดยรวมอยู่ในระดับมาก (ค่าเฉลี่ย = 4.23) </t>
  </si>
  <si>
    <t xml:space="preserve">   (Turnitin) ในระดับมาก (ค่าเฉลี่ย = 4.26) </t>
  </si>
  <si>
    <t xml:space="preserve">ควรจัดอบรมช่วงบ่าย และจัดอบรมวันเสาร์-อาทิตย์ ควรมีการลงทะเบียนเข้าอบรมช่องทางอื่นด้วย เช่น เว็บไซต์ </t>
  </si>
  <si>
    <t xml:space="preserve">    เมื่อพิจารณาเป็นรายข้อ  พบว่า ข้อที่มีค่าเฉลี่ยสูงที่สุดคือ  เจ้าหน้าที่ให้บริการด้วยความเต็มใจ </t>
  </si>
  <si>
    <t>และแอพพลิเคชั่นช้ามาก ระบบค้างบ่อย</t>
  </si>
  <si>
    <t xml:space="preserve">ยิ้มแย้มแจ่มใส อยู่ในระดับมากที่สุด (ค่าเฉลี่ย = 4.60) รองลงมาได้แก่ เจ้าหน้าที่ให้บริการด้วยความรวดเร็ว </t>
  </si>
  <si>
    <t>อยู่ในระดับมากที่สุด (ค่าเฉลี่ย = 4.51) และความเหมาะสมของระยะเวลาในการจัดโครงการฯ และการเข้ารับ</t>
  </si>
  <si>
    <t>การอบรมเป็นประโยชน์ต่อผู้เข้าร่วมโครงการ อยู่ในระดับมาก (ค่าเฉลี่ย = 4.37)</t>
  </si>
  <si>
    <t xml:space="preserve">    เมื่อพิจารณารายด้านแล้วพบว่า ด้านที่มีค่าเฉลี่ยสูงที่สุด คือด้านเจ้าหน้าที่ให้บริการ อยู่ในระดับมากที่สุด </t>
  </si>
  <si>
    <t>(ค่าเฉลี่ย = 4.56) รองลงมาคือ ด้านคุณภาพการให้บริการ อยู่ในระดับมาก (ค่าเฉลี่ย = 4.31) และด้านกระบวนการ</t>
  </si>
  <si>
    <t xml:space="preserve">และขั้นตอนการให้บริการ อยู่ในระดับมาก (ค่าเฉลี่ย = 4.27) </t>
  </si>
  <si>
    <t>ในการจัดโครงการฯ และการเข้ารับการอบรมเป็นประโยชน์ต่อผู้เข้าร่วมโครงการ อยู่ในระดับมาก (ค่าเฉลี่ย = 4.37)</t>
  </si>
  <si>
    <t xml:space="preserve">เมื่อพิจารณารายด้านแล้วพบว่า ด้านที่มีค่าเฉลี่ยสูงที่สุด คือด้านเจ้าหน้าที่ให้บริการ อยู่ในระดับมากที่สุด </t>
  </si>
  <si>
    <t xml:space="preserve">และขั้นตอนการให้บริการ อยู่ในระดับมาก (ค่าเฉลี่ย = 4.27) เมื่อพิจารณาเป็นรายข้อ  พบว่า ข้อที่มีค่าเฉลี่ยสูงที่สุดคือ  </t>
  </si>
  <si>
    <t xml:space="preserve">เจ้าหน้าที่ให้บริการด้วยความเต็มใจ ยิ้มแย้มแจ่มใส อยู่ในระดับมากที่สุด (ค่าเฉลี่ย = 4.60) รองลงมาได้แก่ </t>
  </si>
  <si>
    <t>เจ้าหน้าที่ให้บริการด้วยความรวดเร็ว อยู่ในระดับมากที่สุด (ค่าเฉลี่ย = 4.51) และความเหมาะสมของระยะเวลา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</si>
</sst>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b/>
      <sz val="17"/>
      <name val="TH SarabunPSK"/>
      <family val="2"/>
    </font>
    <font>
      <sz val="18"/>
      <color theme="1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6" fillId="0" borderId="0"/>
  </cellStyleXfs>
  <cellXfs count="20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3" fillId="0" borderId="14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0" fontId="10" fillId="0" borderId="0" xfId="0" applyFont="1" applyAlignment="1">
      <alignment horizontal="left" indent="5"/>
    </xf>
    <xf numFmtId="0" fontId="9" fillId="0" borderId="14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2" fillId="9" borderId="0" xfId="0" applyFont="1" applyFill="1" applyAlignment="1">
      <alignment wrapText="1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12" fillId="0" borderId="0" xfId="0" applyFont="1"/>
    <xf numFmtId="2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3" fillId="2" borderId="14" xfId="0" applyFont="1" applyFill="1" applyBorder="1" applyAlignment="1">
      <alignment wrapText="1"/>
    </xf>
    <xf numFmtId="0" fontId="13" fillId="3" borderId="14" xfId="0" applyFont="1" applyFill="1" applyBorder="1" applyAlignment="1">
      <alignment wrapText="1"/>
    </xf>
    <xf numFmtId="0" fontId="13" fillId="4" borderId="14" xfId="0" applyFont="1" applyFill="1" applyBorder="1" applyAlignment="1">
      <alignment wrapText="1"/>
    </xf>
    <xf numFmtId="0" fontId="13" fillId="5" borderId="14" xfId="0" applyFont="1" applyFill="1" applyBorder="1" applyAlignment="1">
      <alignment wrapText="1"/>
    </xf>
    <xf numFmtId="0" fontId="13" fillId="6" borderId="1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9" fillId="7" borderId="14" xfId="0" applyFont="1" applyFill="1" applyBorder="1" applyAlignment="1">
      <alignment horizontal="right"/>
    </xf>
    <xf numFmtId="2" fontId="1" fillId="7" borderId="14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1" fillId="7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14" fillId="7" borderId="0" xfId="0" applyNumberFormat="1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4" fillId="6" borderId="0" xfId="0" applyFont="1" applyFill="1" applyBorder="1" applyAlignment="1">
      <alignment wrapText="1"/>
    </xf>
    <xf numFmtId="0" fontId="3" fillId="0" borderId="14" xfId="0" applyFont="1" applyBorder="1"/>
    <xf numFmtId="0" fontId="3" fillId="0" borderId="14" xfId="0" applyFont="1" applyBorder="1" applyAlignment="1">
      <alignment vertical="top" wrapText="1"/>
    </xf>
    <xf numFmtId="0" fontId="9" fillId="0" borderId="14" xfId="0" quotePrefix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/>
    <xf numFmtId="49" fontId="4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/>
    <xf numFmtId="0" fontId="9" fillId="0" borderId="2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21" xfId="0" applyFont="1" applyBorder="1"/>
    <xf numFmtId="0" fontId="9" fillId="0" borderId="1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21" fillId="0" borderId="0" xfId="0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2" xfId="0" applyFont="1" applyBorder="1"/>
    <xf numFmtId="0" fontId="20" fillId="0" borderId="3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2" fontId="23" fillId="0" borderId="10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2" fontId="10" fillId="0" borderId="0" xfId="0" applyNumberFormat="1" applyFont="1"/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2" fontId="23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14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10" borderId="14" xfId="0" applyFont="1" applyFill="1" applyBorder="1" applyAlignment="1">
      <alignment wrapText="1"/>
    </xf>
    <xf numFmtId="0" fontId="2" fillId="10" borderId="14" xfId="0" applyFont="1" applyFill="1" applyBorder="1" applyAlignment="1">
      <alignment wrapText="1"/>
    </xf>
    <xf numFmtId="0" fontId="2" fillId="10" borderId="14" xfId="0" applyFont="1" applyFill="1" applyBorder="1" applyAlignment="1">
      <alignment vertical="top" wrapText="1"/>
    </xf>
    <xf numFmtId="0" fontId="2" fillId="8" borderId="0" xfId="0" applyFont="1" applyFill="1" applyBorder="1" applyAlignment="1">
      <alignment wrapText="1"/>
    </xf>
    <xf numFmtId="0" fontId="1" fillId="8" borderId="0" xfId="0" applyFont="1" applyFill="1" applyAlignment="1">
      <alignment wrapText="1"/>
    </xf>
    <xf numFmtId="0" fontId="2" fillId="8" borderId="0" xfId="0" applyFont="1" applyFill="1" applyAlignment="1">
      <alignment vertical="top" wrapText="1"/>
    </xf>
    <xf numFmtId="0" fontId="9" fillId="0" borderId="15" xfId="0" applyFont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15" fillId="0" borderId="23" xfId="0" applyFont="1" applyBorder="1"/>
    <xf numFmtId="0" fontId="10" fillId="0" borderId="23" xfId="0" applyFont="1" applyBorder="1"/>
    <xf numFmtId="0" fontId="10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/>
    <xf numFmtId="0" fontId="9" fillId="0" borderId="0" xfId="0" applyFont="1"/>
    <xf numFmtId="0" fontId="2" fillId="9" borderId="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254000</xdr:colOff>
      <xdr:row>6</xdr:row>
      <xdr:rowOff>55563</xdr:rowOff>
    </xdr:from>
    <xdr:ext cx="1120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180242</xdr:colOff>
      <xdr:row>5</xdr:row>
      <xdr:rowOff>59347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342"/>
  <sheetViews>
    <sheetView zoomScale="160" zoomScaleNormal="160" workbookViewId="0">
      <pane ySplit="1" topLeftCell="A32" activePane="bottomLeft" state="frozen"/>
      <selection pane="bottomLeft" activeCell="J45" sqref="J45"/>
    </sheetView>
  </sheetViews>
  <sheetFormatPr defaultColWidth="15" defaultRowHeight="21.75"/>
  <cols>
    <col min="1" max="1" width="4" style="2" bestFit="1" customWidth="1"/>
    <col min="2" max="2" width="23.42578125" style="2" customWidth="1"/>
    <col min="3" max="3" width="6.85546875" style="2" bestFit="1" customWidth="1"/>
    <col min="4" max="4" width="5.140625" style="2" customWidth="1"/>
    <col min="5" max="5" width="5.42578125" style="2" customWidth="1"/>
    <col min="6" max="6" width="5.28515625" style="2" customWidth="1"/>
    <col min="7" max="7" width="5" style="2" customWidth="1"/>
    <col min="8" max="8" width="5.28515625" style="2" customWidth="1"/>
    <col min="9" max="9" width="5.42578125" style="2" customWidth="1"/>
    <col min="10" max="10" width="5" style="2" customWidth="1"/>
    <col min="11" max="11" width="5.28515625" style="2" customWidth="1"/>
    <col min="12" max="12" width="5" style="2" customWidth="1"/>
    <col min="13" max="13" width="5.140625" style="2" customWidth="1"/>
    <col min="14" max="15" width="5.5703125" style="16" bestFit="1" customWidth="1"/>
    <col min="16" max="16" width="5.85546875" style="16" customWidth="1"/>
    <col min="17" max="17" width="6" style="16" customWidth="1"/>
    <col min="18" max="18" width="4.42578125" style="17" bestFit="1" customWidth="1"/>
    <col min="19" max="20" width="4.85546875" style="17" customWidth="1"/>
    <col min="21" max="21" width="4.42578125" style="2" bestFit="1" customWidth="1"/>
    <col min="22" max="16384" width="15" style="2"/>
  </cols>
  <sheetData>
    <row r="1" spans="1:20" s="48" customFormat="1" ht="23.25" customHeight="1">
      <c r="A1" s="41"/>
      <c r="B1" s="42" t="s">
        <v>0</v>
      </c>
      <c r="C1" s="42" t="s">
        <v>34</v>
      </c>
      <c r="D1" s="43">
        <v>1.1000000000000001</v>
      </c>
      <c r="E1" s="43">
        <v>1.2</v>
      </c>
      <c r="F1" s="43">
        <v>1.3</v>
      </c>
      <c r="G1" s="44">
        <v>2.1</v>
      </c>
      <c r="H1" s="44">
        <v>2.2000000000000002</v>
      </c>
      <c r="I1" s="45">
        <v>3.1</v>
      </c>
      <c r="J1" s="45">
        <v>3.2</v>
      </c>
      <c r="K1" s="45">
        <v>3.3</v>
      </c>
      <c r="L1" s="45">
        <v>3.4</v>
      </c>
      <c r="M1" s="45">
        <v>3.5</v>
      </c>
      <c r="N1" s="132">
        <v>4.0999999999999996</v>
      </c>
      <c r="O1" s="132">
        <v>4.2</v>
      </c>
      <c r="P1" s="46">
        <v>4.3</v>
      </c>
      <c r="Q1" s="46">
        <v>4.4000000000000004</v>
      </c>
      <c r="R1" s="47">
        <v>5.0999999999999996</v>
      </c>
      <c r="S1" s="47">
        <v>5.2</v>
      </c>
      <c r="T1" s="47">
        <v>5.3</v>
      </c>
    </row>
    <row r="2" spans="1:20">
      <c r="A2" s="35">
        <v>1</v>
      </c>
      <c r="B2" s="147" t="s">
        <v>39</v>
      </c>
      <c r="C2" s="35">
        <v>2</v>
      </c>
      <c r="D2" s="36">
        <v>5</v>
      </c>
      <c r="E2" s="36">
        <v>5</v>
      </c>
      <c r="F2" s="36">
        <v>5</v>
      </c>
      <c r="G2" s="37">
        <v>5</v>
      </c>
      <c r="H2" s="37">
        <v>5</v>
      </c>
      <c r="I2" s="38">
        <v>5</v>
      </c>
      <c r="J2" s="38">
        <v>1</v>
      </c>
      <c r="K2" s="38">
        <v>4</v>
      </c>
      <c r="L2" s="38">
        <v>4</v>
      </c>
      <c r="M2" s="38">
        <v>4</v>
      </c>
      <c r="N2" s="133">
        <v>1</v>
      </c>
      <c r="O2" s="133">
        <v>4</v>
      </c>
      <c r="P2" s="39">
        <v>4</v>
      </c>
      <c r="Q2" s="39">
        <v>4</v>
      </c>
      <c r="R2" s="40">
        <v>4</v>
      </c>
      <c r="S2" s="40">
        <v>4</v>
      </c>
      <c r="T2" s="40">
        <v>5</v>
      </c>
    </row>
    <row r="3" spans="1:20">
      <c r="A3" s="35">
        <v>2</v>
      </c>
      <c r="B3" s="35" t="s">
        <v>26</v>
      </c>
      <c r="C3" s="35">
        <v>2</v>
      </c>
      <c r="D3" s="36">
        <v>5</v>
      </c>
      <c r="E3" s="36">
        <v>5</v>
      </c>
      <c r="F3" s="36">
        <v>5</v>
      </c>
      <c r="G3" s="37">
        <v>5</v>
      </c>
      <c r="H3" s="37">
        <v>5</v>
      </c>
      <c r="I3" s="38">
        <v>5</v>
      </c>
      <c r="J3" s="38">
        <v>5</v>
      </c>
      <c r="K3" s="38">
        <v>5</v>
      </c>
      <c r="L3" s="38">
        <v>5</v>
      </c>
      <c r="M3" s="38">
        <v>5</v>
      </c>
      <c r="N3" s="133">
        <v>1</v>
      </c>
      <c r="O3" s="133">
        <v>5</v>
      </c>
      <c r="P3" s="39">
        <v>5</v>
      </c>
      <c r="Q3" s="39">
        <v>5</v>
      </c>
      <c r="R3" s="40">
        <v>5</v>
      </c>
      <c r="S3" s="40">
        <v>5</v>
      </c>
      <c r="T3" s="40">
        <v>5</v>
      </c>
    </row>
    <row r="4" spans="1:20">
      <c r="A4" s="35">
        <v>3</v>
      </c>
      <c r="B4" s="35" t="s">
        <v>26</v>
      </c>
      <c r="C4" s="35">
        <v>2</v>
      </c>
      <c r="D4" s="36">
        <v>4</v>
      </c>
      <c r="E4" s="36">
        <v>4</v>
      </c>
      <c r="F4" s="36">
        <v>4</v>
      </c>
      <c r="G4" s="37">
        <v>5</v>
      </c>
      <c r="H4" s="37">
        <v>5</v>
      </c>
      <c r="I4" s="38">
        <v>4</v>
      </c>
      <c r="J4" s="38">
        <v>4</v>
      </c>
      <c r="K4" s="38">
        <v>4</v>
      </c>
      <c r="L4" s="38">
        <v>4</v>
      </c>
      <c r="M4" s="38">
        <v>4</v>
      </c>
      <c r="N4" s="133">
        <v>1</v>
      </c>
      <c r="O4" s="133">
        <v>4</v>
      </c>
      <c r="P4" s="39">
        <v>4</v>
      </c>
      <c r="Q4" s="39">
        <v>4</v>
      </c>
      <c r="R4" s="40">
        <v>4</v>
      </c>
      <c r="S4" s="40">
        <v>4</v>
      </c>
      <c r="T4" s="40">
        <v>4</v>
      </c>
    </row>
    <row r="5" spans="1:20">
      <c r="A5" s="35">
        <v>4</v>
      </c>
      <c r="B5" s="35" t="s">
        <v>62</v>
      </c>
      <c r="C5" s="35">
        <v>2</v>
      </c>
      <c r="D5" s="36">
        <v>4</v>
      </c>
      <c r="E5" s="36">
        <v>5</v>
      </c>
      <c r="F5" s="36">
        <v>5</v>
      </c>
      <c r="G5" s="37">
        <v>5</v>
      </c>
      <c r="H5" s="37">
        <v>5</v>
      </c>
      <c r="I5" s="38">
        <v>5</v>
      </c>
      <c r="J5" s="38">
        <v>4</v>
      </c>
      <c r="K5" s="38">
        <v>5</v>
      </c>
      <c r="L5" s="38">
        <v>4</v>
      </c>
      <c r="M5" s="38">
        <v>3</v>
      </c>
      <c r="N5" s="133">
        <v>1</v>
      </c>
      <c r="O5" s="133">
        <v>4</v>
      </c>
      <c r="P5" s="39">
        <v>5</v>
      </c>
      <c r="Q5" s="39">
        <v>5</v>
      </c>
      <c r="R5" s="40">
        <v>4</v>
      </c>
      <c r="S5" s="40">
        <v>4</v>
      </c>
      <c r="T5" s="40">
        <v>5</v>
      </c>
    </row>
    <row r="6" spans="1:20">
      <c r="A6" s="35">
        <v>5</v>
      </c>
      <c r="B6" s="35" t="s">
        <v>81</v>
      </c>
      <c r="C6" s="35">
        <v>2</v>
      </c>
      <c r="D6" s="36">
        <v>5</v>
      </c>
      <c r="E6" s="36">
        <v>4</v>
      </c>
      <c r="F6" s="36">
        <v>5</v>
      </c>
      <c r="G6" s="37">
        <v>5</v>
      </c>
      <c r="H6" s="37">
        <v>5</v>
      </c>
      <c r="I6" s="38">
        <v>5</v>
      </c>
      <c r="J6" s="38">
        <v>4</v>
      </c>
      <c r="K6" s="38">
        <v>5</v>
      </c>
      <c r="L6" s="38">
        <v>5</v>
      </c>
      <c r="M6" s="38">
        <v>5</v>
      </c>
      <c r="N6" s="133">
        <v>3</v>
      </c>
      <c r="O6" s="133">
        <v>3</v>
      </c>
      <c r="P6" s="39">
        <v>4</v>
      </c>
      <c r="Q6" s="39">
        <v>4</v>
      </c>
      <c r="R6" s="40">
        <v>5</v>
      </c>
      <c r="S6" s="40">
        <v>4</v>
      </c>
      <c r="T6" s="40">
        <v>5</v>
      </c>
    </row>
    <row r="7" spans="1:20">
      <c r="A7" s="35">
        <v>6</v>
      </c>
      <c r="B7" s="35" t="s">
        <v>26</v>
      </c>
      <c r="C7" s="35">
        <v>2</v>
      </c>
      <c r="D7" s="36">
        <v>5</v>
      </c>
      <c r="E7" s="36">
        <v>5</v>
      </c>
      <c r="F7" s="36">
        <v>5</v>
      </c>
      <c r="G7" s="37">
        <v>5</v>
      </c>
      <c r="H7" s="37">
        <v>5</v>
      </c>
      <c r="I7" s="38">
        <v>4</v>
      </c>
      <c r="J7" s="38">
        <v>3</v>
      </c>
      <c r="K7" s="38">
        <v>4</v>
      </c>
      <c r="L7" s="38">
        <v>4</v>
      </c>
      <c r="M7" s="38">
        <v>4</v>
      </c>
      <c r="N7" s="133">
        <v>4</v>
      </c>
      <c r="O7" s="133">
        <v>4</v>
      </c>
      <c r="P7" s="39">
        <v>4</v>
      </c>
      <c r="Q7" s="39">
        <v>4</v>
      </c>
      <c r="R7" s="40">
        <v>4</v>
      </c>
      <c r="S7" s="40">
        <v>4</v>
      </c>
      <c r="T7" s="40">
        <v>4</v>
      </c>
    </row>
    <row r="8" spans="1:20">
      <c r="A8" s="35">
        <v>7</v>
      </c>
      <c r="B8" s="35" t="s">
        <v>27</v>
      </c>
      <c r="C8" s="35">
        <v>2</v>
      </c>
      <c r="D8" s="36">
        <v>4</v>
      </c>
      <c r="E8" s="36">
        <v>4</v>
      </c>
      <c r="F8" s="36">
        <v>4</v>
      </c>
      <c r="G8" s="37">
        <v>5</v>
      </c>
      <c r="H8" s="37">
        <v>5</v>
      </c>
      <c r="I8" s="38">
        <v>5</v>
      </c>
      <c r="J8" s="38">
        <v>5</v>
      </c>
      <c r="K8" s="38">
        <v>5</v>
      </c>
      <c r="L8" s="38">
        <v>5</v>
      </c>
      <c r="M8" s="38">
        <v>5</v>
      </c>
      <c r="N8" s="133">
        <v>4</v>
      </c>
      <c r="O8" s="133">
        <v>4</v>
      </c>
      <c r="P8" s="39">
        <v>4</v>
      </c>
      <c r="Q8" s="39">
        <v>5</v>
      </c>
      <c r="R8" s="40">
        <v>5</v>
      </c>
      <c r="S8" s="40">
        <v>5</v>
      </c>
      <c r="T8" s="40">
        <v>5</v>
      </c>
    </row>
    <row r="9" spans="1:20">
      <c r="A9" s="35">
        <v>8</v>
      </c>
      <c r="B9" s="35" t="s">
        <v>82</v>
      </c>
      <c r="C9" s="35">
        <v>2</v>
      </c>
      <c r="D9" s="36">
        <v>4</v>
      </c>
      <c r="E9" s="36">
        <v>5</v>
      </c>
      <c r="F9" s="36">
        <v>5</v>
      </c>
      <c r="G9" s="37">
        <v>5</v>
      </c>
      <c r="H9" s="37">
        <v>5</v>
      </c>
      <c r="I9" s="38">
        <v>5</v>
      </c>
      <c r="J9" s="38">
        <v>3</v>
      </c>
      <c r="K9" s="38">
        <v>5</v>
      </c>
      <c r="L9" s="38">
        <v>5</v>
      </c>
      <c r="M9" s="38">
        <v>5</v>
      </c>
      <c r="N9" s="133">
        <v>2</v>
      </c>
      <c r="O9" s="133">
        <v>4</v>
      </c>
      <c r="P9" s="39">
        <v>5</v>
      </c>
      <c r="Q9" s="39">
        <v>5</v>
      </c>
      <c r="R9" s="40">
        <v>5</v>
      </c>
      <c r="S9" s="40">
        <v>4</v>
      </c>
      <c r="T9" s="40">
        <v>4</v>
      </c>
    </row>
    <row r="10" spans="1:20">
      <c r="A10" s="35">
        <v>9</v>
      </c>
      <c r="B10" s="35" t="s">
        <v>27</v>
      </c>
      <c r="C10" s="35">
        <v>2</v>
      </c>
      <c r="D10" s="36">
        <v>5</v>
      </c>
      <c r="E10" s="36">
        <v>5</v>
      </c>
      <c r="F10" s="36">
        <v>5</v>
      </c>
      <c r="G10" s="37">
        <v>5</v>
      </c>
      <c r="H10" s="37">
        <v>5</v>
      </c>
      <c r="I10" s="38">
        <v>5</v>
      </c>
      <c r="J10" s="38">
        <v>4</v>
      </c>
      <c r="K10" s="38">
        <v>5</v>
      </c>
      <c r="L10" s="38">
        <v>5</v>
      </c>
      <c r="M10" s="38">
        <v>5</v>
      </c>
      <c r="N10" s="133">
        <v>2</v>
      </c>
      <c r="O10" s="133">
        <v>5</v>
      </c>
      <c r="P10" s="39">
        <v>5</v>
      </c>
      <c r="Q10" s="39">
        <v>5</v>
      </c>
      <c r="R10" s="40">
        <v>5</v>
      </c>
      <c r="S10" s="40">
        <v>5</v>
      </c>
      <c r="T10" s="40">
        <v>5</v>
      </c>
    </row>
    <row r="11" spans="1:20">
      <c r="A11" s="35">
        <v>10</v>
      </c>
      <c r="B11" s="35" t="s">
        <v>35</v>
      </c>
      <c r="C11" s="35">
        <v>2</v>
      </c>
      <c r="D11" s="36">
        <v>5</v>
      </c>
      <c r="E11" s="36">
        <v>5</v>
      </c>
      <c r="F11" s="36">
        <v>5</v>
      </c>
      <c r="G11" s="37">
        <v>5</v>
      </c>
      <c r="H11" s="37">
        <v>5</v>
      </c>
      <c r="I11" s="38">
        <v>4</v>
      </c>
      <c r="J11" s="38">
        <v>3</v>
      </c>
      <c r="K11" s="38">
        <v>3</v>
      </c>
      <c r="L11" s="38">
        <v>3</v>
      </c>
      <c r="M11" s="38">
        <v>3</v>
      </c>
      <c r="N11" s="133">
        <v>5</v>
      </c>
      <c r="O11" s="133">
        <v>5</v>
      </c>
      <c r="P11" s="39">
        <v>5</v>
      </c>
      <c r="Q11" s="39">
        <v>5</v>
      </c>
      <c r="R11" s="40">
        <v>5</v>
      </c>
      <c r="S11" s="40">
        <v>5</v>
      </c>
      <c r="T11" s="40">
        <v>5</v>
      </c>
    </row>
    <row r="12" spans="1:20">
      <c r="A12" s="35">
        <v>11</v>
      </c>
      <c r="B12" s="35" t="s">
        <v>82</v>
      </c>
      <c r="C12" s="35">
        <v>2</v>
      </c>
      <c r="D12" s="36">
        <v>4</v>
      </c>
      <c r="E12" s="36">
        <v>4</v>
      </c>
      <c r="F12" s="36">
        <v>4</v>
      </c>
      <c r="G12" s="37">
        <v>4</v>
      </c>
      <c r="H12" s="37">
        <v>4</v>
      </c>
      <c r="I12" s="38">
        <v>4</v>
      </c>
      <c r="J12" s="38">
        <v>4</v>
      </c>
      <c r="K12" s="38">
        <v>4</v>
      </c>
      <c r="L12" s="38">
        <v>4</v>
      </c>
      <c r="M12" s="38">
        <v>4</v>
      </c>
      <c r="N12" s="133">
        <v>2</v>
      </c>
      <c r="O12" s="133">
        <v>3</v>
      </c>
      <c r="P12" s="39">
        <v>4</v>
      </c>
      <c r="Q12" s="39">
        <v>4</v>
      </c>
      <c r="R12" s="40">
        <v>4</v>
      </c>
      <c r="S12" s="40">
        <v>4</v>
      </c>
      <c r="T12" s="40">
        <v>4</v>
      </c>
    </row>
    <row r="13" spans="1:20">
      <c r="A13" s="35">
        <v>12</v>
      </c>
      <c r="B13" s="35" t="s">
        <v>35</v>
      </c>
      <c r="C13" s="35">
        <v>2</v>
      </c>
      <c r="D13" s="36">
        <v>4</v>
      </c>
      <c r="E13" s="36">
        <v>4</v>
      </c>
      <c r="F13" s="36">
        <v>4</v>
      </c>
      <c r="G13" s="37">
        <v>4</v>
      </c>
      <c r="H13" s="37">
        <v>4</v>
      </c>
      <c r="I13" s="38">
        <v>4</v>
      </c>
      <c r="J13" s="38">
        <v>4</v>
      </c>
      <c r="K13" s="38">
        <v>4</v>
      </c>
      <c r="L13" s="38">
        <v>3</v>
      </c>
      <c r="M13" s="38">
        <v>4</v>
      </c>
      <c r="N13" s="133">
        <v>3</v>
      </c>
      <c r="O13" s="133">
        <v>5</v>
      </c>
      <c r="P13" s="39">
        <v>4</v>
      </c>
      <c r="Q13" s="39">
        <v>4</v>
      </c>
      <c r="R13" s="40">
        <v>3</v>
      </c>
      <c r="S13" s="40">
        <v>4</v>
      </c>
      <c r="T13" s="40">
        <v>5</v>
      </c>
    </row>
    <row r="14" spans="1:20">
      <c r="A14" s="35">
        <v>13</v>
      </c>
      <c r="B14" s="35" t="s">
        <v>35</v>
      </c>
      <c r="C14" s="35">
        <v>2</v>
      </c>
      <c r="D14" s="36">
        <v>5</v>
      </c>
      <c r="E14" s="36">
        <v>5</v>
      </c>
      <c r="F14" s="36">
        <v>5</v>
      </c>
      <c r="G14" s="37">
        <v>5</v>
      </c>
      <c r="H14" s="37">
        <v>5</v>
      </c>
      <c r="I14" s="38">
        <v>5</v>
      </c>
      <c r="J14" s="38">
        <v>5</v>
      </c>
      <c r="K14" s="38">
        <v>5</v>
      </c>
      <c r="L14" s="38">
        <v>5</v>
      </c>
      <c r="M14" s="38">
        <v>5</v>
      </c>
      <c r="N14" s="133">
        <v>5</v>
      </c>
      <c r="O14" s="133">
        <v>5</v>
      </c>
      <c r="P14" s="39">
        <v>5</v>
      </c>
      <c r="Q14" s="39">
        <v>5</v>
      </c>
      <c r="R14" s="40">
        <v>5</v>
      </c>
      <c r="S14" s="40">
        <v>5</v>
      </c>
      <c r="T14" s="40">
        <v>5</v>
      </c>
    </row>
    <row r="15" spans="1:20">
      <c r="A15" s="35">
        <v>14</v>
      </c>
      <c r="B15" s="35" t="s">
        <v>35</v>
      </c>
      <c r="C15" s="35">
        <v>2</v>
      </c>
      <c r="D15" s="36">
        <v>4</v>
      </c>
      <c r="E15" s="36">
        <v>3</v>
      </c>
      <c r="F15" s="36">
        <v>3</v>
      </c>
      <c r="G15" s="37">
        <v>4</v>
      </c>
      <c r="H15" s="37">
        <v>4</v>
      </c>
      <c r="I15" s="38">
        <v>4</v>
      </c>
      <c r="J15" s="38">
        <v>2</v>
      </c>
      <c r="K15" s="38">
        <v>3</v>
      </c>
      <c r="L15" s="38">
        <v>3</v>
      </c>
      <c r="M15" s="38">
        <v>3</v>
      </c>
      <c r="N15" s="133">
        <v>2</v>
      </c>
      <c r="O15" s="133">
        <v>3</v>
      </c>
      <c r="P15" s="39">
        <v>3</v>
      </c>
      <c r="Q15" s="39">
        <v>3</v>
      </c>
      <c r="R15" s="40">
        <v>2</v>
      </c>
      <c r="S15" s="40">
        <v>3</v>
      </c>
      <c r="T15" s="40">
        <v>2</v>
      </c>
    </row>
    <row r="16" spans="1:20">
      <c r="A16" s="35">
        <v>15</v>
      </c>
      <c r="B16" s="35" t="s">
        <v>61</v>
      </c>
      <c r="C16" s="35">
        <v>1</v>
      </c>
      <c r="D16" s="36">
        <v>5</v>
      </c>
      <c r="E16" s="36">
        <v>4</v>
      </c>
      <c r="F16" s="36">
        <v>4</v>
      </c>
      <c r="G16" s="37">
        <v>4</v>
      </c>
      <c r="H16" s="37">
        <v>4</v>
      </c>
      <c r="I16" s="38">
        <v>4</v>
      </c>
      <c r="J16" s="38">
        <v>2</v>
      </c>
      <c r="K16" s="38">
        <v>4</v>
      </c>
      <c r="L16" s="38">
        <v>3</v>
      </c>
      <c r="M16" s="38">
        <v>3</v>
      </c>
      <c r="N16" s="133">
        <v>1</v>
      </c>
      <c r="O16" s="133">
        <v>3</v>
      </c>
      <c r="P16" s="39">
        <v>4</v>
      </c>
      <c r="Q16" s="39">
        <v>4</v>
      </c>
      <c r="R16" s="40">
        <v>4</v>
      </c>
      <c r="S16" s="40">
        <v>4</v>
      </c>
      <c r="T16" s="40">
        <v>4</v>
      </c>
    </row>
    <row r="17" spans="1:20">
      <c r="A17" s="35">
        <v>16</v>
      </c>
      <c r="B17" s="35" t="s">
        <v>26</v>
      </c>
      <c r="C17" s="35">
        <v>1</v>
      </c>
      <c r="D17" s="36">
        <v>5</v>
      </c>
      <c r="E17" s="36">
        <v>5</v>
      </c>
      <c r="F17" s="36">
        <v>5</v>
      </c>
      <c r="G17" s="37">
        <v>5</v>
      </c>
      <c r="H17" s="37">
        <v>5</v>
      </c>
      <c r="I17" s="38">
        <v>5</v>
      </c>
      <c r="J17" s="38">
        <v>5</v>
      </c>
      <c r="K17" s="38">
        <v>5</v>
      </c>
      <c r="L17" s="38">
        <v>5</v>
      </c>
      <c r="M17" s="38">
        <v>5</v>
      </c>
      <c r="N17" s="133">
        <v>5</v>
      </c>
      <c r="O17" s="133">
        <v>5</v>
      </c>
      <c r="P17" s="39">
        <v>5</v>
      </c>
      <c r="Q17" s="39">
        <v>5</v>
      </c>
      <c r="R17" s="40">
        <v>5</v>
      </c>
      <c r="S17" s="40">
        <v>5</v>
      </c>
      <c r="T17" s="40">
        <v>5</v>
      </c>
    </row>
    <row r="18" spans="1:20" s="68" customFormat="1">
      <c r="A18" s="62">
        <v>17</v>
      </c>
      <c r="B18" s="35" t="s">
        <v>83</v>
      </c>
      <c r="C18" s="62">
        <v>1</v>
      </c>
      <c r="D18" s="63">
        <v>5</v>
      </c>
      <c r="E18" s="63">
        <v>5</v>
      </c>
      <c r="F18" s="63">
        <v>5</v>
      </c>
      <c r="G18" s="64">
        <v>5</v>
      </c>
      <c r="H18" s="64">
        <v>5</v>
      </c>
      <c r="I18" s="65">
        <v>5</v>
      </c>
      <c r="J18" s="65">
        <v>5</v>
      </c>
      <c r="K18" s="65">
        <v>5</v>
      </c>
      <c r="L18" s="65">
        <v>5</v>
      </c>
      <c r="M18" s="65">
        <v>5</v>
      </c>
      <c r="N18" s="134">
        <v>5</v>
      </c>
      <c r="O18" s="134">
        <v>5</v>
      </c>
      <c r="P18" s="66">
        <v>5</v>
      </c>
      <c r="Q18" s="66">
        <v>5</v>
      </c>
      <c r="R18" s="67">
        <v>5</v>
      </c>
      <c r="S18" s="67">
        <v>5</v>
      </c>
      <c r="T18" s="67">
        <v>5</v>
      </c>
    </row>
    <row r="19" spans="1:20">
      <c r="A19" s="35">
        <v>18</v>
      </c>
      <c r="B19" s="35" t="s">
        <v>81</v>
      </c>
      <c r="C19" s="35">
        <v>1</v>
      </c>
      <c r="D19" s="36">
        <v>4</v>
      </c>
      <c r="E19" s="36">
        <v>4</v>
      </c>
      <c r="F19" s="36">
        <v>4</v>
      </c>
      <c r="G19" s="37">
        <v>4</v>
      </c>
      <c r="H19" s="37">
        <v>4</v>
      </c>
      <c r="I19" s="38">
        <v>3</v>
      </c>
      <c r="J19" s="38">
        <v>4</v>
      </c>
      <c r="K19" s="38">
        <v>4</v>
      </c>
      <c r="L19" s="38">
        <v>4</v>
      </c>
      <c r="M19" s="38">
        <v>4</v>
      </c>
      <c r="N19" s="133">
        <v>4</v>
      </c>
      <c r="O19" s="133">
        <v>4</v>
      </c>
      <c r="P19" s="39">
        <v>4</v>
      </c>
      <c r="Q19" s="39">
        <v>4</v>
      </c>
      <c r="R19" s="40">
        <v>4</v>
      </c>
      <c r="S19" s="40">
        <v>4</v>
      </c>
      <c r="T19" s="40">
        <v>4</v>
      </c>
    </row>
    <row r="20" spans="1:20">
      <c r="A20" s="35">
        <v>19</v>
      </c>
      <c r="B20" s="35" t="s">
        <v>83</v>
      </c>
      <c r="C20" s="35">
        <v>1</v>
      </c>
      <c r="D20" s="36">
        <v>4</v>
      </c>
      <c r="E20" s="36">
        <v>4</v>
      </c>
      <c r="F20" s="36">
        <v>4</v>
      </c>
      <c r="G20" s="37">
        <v>4</v>
      </c>
      <c r="H20" s="37">
        <v>4</v>
      </c>
      <c r="I20" s="38">
        <v>4</v>
      </c>
      <c r="J20" s="38">
        <v>4</v>
      </c>
      <c r="K20" s="38">
        <v>4</v>
      </c>
      <c r="L20" s="38">
        <v>4</v>
      </c>
      <c r="M20" s="38">
        <v>4</v>
      </c>
      <c r="N20" s="133">
        <v>4</v>
      </c>
      <c r="O20" s="133">
        <v>4</v>
      </c>
      <c r="P20" s="39">
        <v>4</v>
      </c>
      <c r="Q20" s="39">
        <v>4</v>
      </c>
      <c r="R20" s="40">
        <v>4</v>
      </c>
      <c r="S20" s="40">
        <v>4</v>
      </c>
      <c r="T20" s="40">
        <v>4</v>
      </c>
    </row>
    <row r="21" spans="1:20">
      <c r="A21" s="35">
        <v>20</v>
      </c>
      <c r="B21" s="35" t="s">
        <v>81</v>
      </c>
      <c r="C21" s="35">
        <v>1</v>
      </c>
      <c r="D21" s="36">
        <v>5</v>
      </c>
      <c r="E21" s="36">
        <v>5</v>
      </c>
      <c r="F21" s="36">
        <v>5</v>
      </c>
      <c r="G21" s="37">
        <v>5</v>
      </c>
      <c r="H21" s="37">
        <v>5</v>
      </c>
      <c r="I21" s="38">
        <v>5</v>
      </c>
      <c r="J21" s="38">
        <v>5</v>
      </c>
      <c r="K21" s="38">
        <v>5</v>
      </c>
      <c r="L21" s="38">
        <v>5</v>
      </c>
      <c r="M21" s="38">
        <v>5</v>
      </c>
      <c r="N21" s="133">
        <v>1</v>
      </c>
      <c r="O21" s="133">
        <v>5</v>
      </c>
      <c r="P21" s="39">
        <v>5</v>
      </c>
      <c r="Q21" s="39">
        <v>5</v>
      </c>
      <c r="R21" s="40">
        <v>5</v>
      </c>
      <c r="S21" s="40">
        <v>5</v>
      </c>
      <c r="T21" s="40">
        <v>5</v>
      </c>
    </row>
    <row r="22" spans="1:20">
      <c r="A22" s="35">
        <v>21</v>
      </c>
      <c r="B22" s="35" t="s">
        <v>84</v>
      </c>
      <c r="C22" s="35">
        <v>1</v>
      </c>
      <c r="D22" s="36">
        <v>3</v>
      </c>
      <c r="E22" s="36">
        <v>5</v>
      </c>
      <c r="F22" s="36">
        <v>4</v>
      </c>
      <c r="G22" s="37">
        <v>3</v>
      </c>
      <c r="H22" s="37">
        <v>1</v>
      </c>
      <c r="I22" s="38">
        <v>2</v>
      </c>
      <c r="J22" s="38">
        <v>1</v>
      </c>
      <c r="K22" s="38">
        <v>2</v>
      </c>
      <c r="L22" s="38">
        <v>1</v>
      </c>
      <c r="M22" s="38">
        <v>2</v>
      </c>
      <c r="N22" s="133">
        <v>1</v>
      </c>
      <c r="O22" s="133">
        <v>1</v>
      </c>
      <c r="P22" s="39">
        <v>1</v>
      </c>
      <c r="Q22" s="39">
        <v>1</v>
      </c>
      <c r="R22" s="40">
        <v>1</v>
      </c>
      <c r="S22" s="40">
        <v>1</v>
      </c>
      <c r="T22" s="40">
        <v>1</v>
      </c>
    </row>
    <row r="23" spans="1:20">
      <c r="A23" s="35">
        <v>22</v>
      </c>
      <c r="B23" s="35" t="s">
        <v>84</v>
      </c>
      <c r="C23" s="35">
        <v>1</v>
      </c>
      <c r="D23" s="36">
        <v>3</v>
      </c>
      <c r="E23" s="36">
        <v>4</v>
      </c>
      <c r="F23" s="36">
        <v>4</v>
      </c>
      <c r="G23" s="37">
        <v>5</v>
      </c>
      <c r="H23" s="37">
        <v>5</v>
      </c>
      <c r="I23" s="38">
        <v>4</v>
      </c>
      <c r="J23" s="38">
        <v>4</v>
      </c>
      <c r="K23" s="38">
        <v>5</v>
      </c>
      <c r="L23" s="38">
        <v>4</v>
      </c>
      <c r="M23" s="38">
        <v>5</v>
      </c>
      <c r="N23" s="133">
        <v>3</v>
      </c>
      <c r="O23" s="133">
        <v>5</v>
      </c>
      <c r="P23" s="39">
        <v>5</v>
      </c>
      <c r="Q23" s="39">
        <v>5</v>
      </c>
      <c r="R23" s="40">
        <v>4</v>
      </c>
      <c r="S23" s="40">
        <v>4</v>
      </c>
      <c r="T23" s="40">
        <v>5</v>
      </c>
    </row>
    <row r="24" spans="1:20">
      <c r="A24" s="35">
        <v>23</v>
      </c>
      <c r="B24" s="35" t="s">
        <v>35</v>
      </c>
      <c r="C24" s="35">
        <v>1</v>
      </c>
      <c r="D24" s="36">
        <v>4</v>
      </c>
      <c r="E24" s="36">
        <v>3</v>
      </c>
      <c r="F24" s="36">
        <v>5</v>
      </c>
      <c r="G24" s="37">
        <v>4</v>
      </c>
      <c r="H24" s="37">
        <v>4</v>
      </c>
      <c r="I24" s="38">
        <v>4</v>
      </c>
      <c r="J24" s="38">
        <v>4</v>
      </c>
      <c r="K24" s="38">
        <v>4</v>
      </c>
      <c r="L24" s="38">
        <v>4</v>
      </c>
      <c r="M24" s="38">
        <v>4</v>
      </c>
      <c r="N24" s="133">
        <v>4</v>
      </c>
      <c r="O24" s="133">
        <v>4</v>
      </c>
      <c r="P24" s="39">
        <v>4</v>
      </c>
      <c r="Q24" s="39">
        <v>4</v>
      </c>
      <c r="R24" s="40">
        <v>4</v>
      </c>
      <c r="S24" s="40">
        <v>4</v>
      </c>
      <c r="T24" s="40">
        <v>4</v>
      </c>
    </row>
    <row r="25" spans="1:20">
      <c r="A25" s="35">
        <v>24</v>
      </c>
      <c r="B25" s="35" t="s">
        <v>39</v>
      </c>
      <c r="C25" s="35">
        <v>1</v>
      </c>
      <c r="D25" s="36">
        <v>3</v>
      </c>
      <c r="E25" s="36">
        <v>4</v>
      </c>
      <c r="F25" s="36">
        <v>4</v>
      </c>
      <c r="G25" s="37">
        <v>5</v>
      </c>
      <c r="H25" s="37">
        <v>5</v>
      </c>
      <c r="I25" s="38">
        <v>4</v>
      </c>
      <c r="J25" s="38">
        <v>3</v>
      </c>
      <c r="K25" s="38">
        <v>3</v>
      </c>
      <c r="L25" s="38">
        <v>3</v>
      </c>
      <c r="M25" s="38">
        <v>4</v>
      </c>
      <c r="N25" s="133">
        <v>4</v>
      </c>
      <c r="O25" s="133">
        <v>4</v>
      </c>
      <c r="P25" s="39">
        <v>4</v>
      </c>
      <c r="Q25" s="39">
        <v>4</v>
      </c>
      <c r="R25" s="40">
        <v>4</v>
      </c>
      <c r="S25" s="40">
        <v>4</v>
      </c>
      <c r="T25" s="40">
        <v>4</v>
      </c>
    </row>
    <row r="26" spans="1:20">
      <c r="A26" s="35">
        <v>25</v>
      </c>
      <c r="B26" s="35" t="s">
        <v>36</v>
      </c>
      <c r="C26" s="35">
        <v>1</v>
      </c>
      <c r="D26" s="36">
        <v>3</v>
      </c>
      <c r="E26" s="36">
        <v>4</v>
      </c>
      <c r="F26" s="36">
        <v>5</v>
      </c>
      <c r="G26" s="37">
        <v>5</v>
      </c>
      <c r="H26" s="37">
        <v>5</v>
      </c>
      <c r="I26" s="38">
        <v>5</v>
      </c>
      <c r="J26" s="38">
        <v>2</v>
      </c>
      <c r="K26" s="38">
        <v>5</v>
      </c>
      <c r="L26" s="38">
        <v>5</v>
      </c>
      <c r="M26" s="38">
        <v>5</v>
      </c>
      <c r="N26" s="133">
        <v>1</v>
      </c>
      <c r="O26" s="133">
        <v>4</v>
      </c>
      <c r="P26" s="39">
        <v>5</v>
      </c>
      <c r="Q26" s="39">
        <v>5</v>
      </c>
      <c r="R26" s="40">
        <v>5</v>
      </c>
      <c r="S26" s="40">
        <v>5</v>
      </c>
      <c r="T26" s="40">
        <v>5</v>
      </c>
    </row>
    <row r="27" spans="1:20">
      <c r="A27" s="35">
        <v>26</v>
      </c>
      <c r="B27" s="35" t="s">
        <v>84</v>
      </c>
      <c r="C27" s="35">
        <v>1</v>
      </c>
      <c r="D27" s="36">
        <v>5</v>
      </c>
      <c r="E27" s="36">
        <v>4</v>
      </c>
      <c r="F27" s="36">
        <v>4</v>
      </c>
      <c r="G27" s="37">
        <v>5</v>
      </c>
      <c r="H27" s="37">
        <v>5</v>
      </c>
      <c r="I27" s="38">
        <v>4</v>
      </c>
      <c r="J27" s="38">
        <v>4</v>
      </c>
      <c r="K27" s="38">
        <v>4</v>
      </c>
      <c r="L27" s="38">
        <v>4</v>
      </c>
      <c r="M27" s="38">
        <v>4</v>
      </c>
      <c r="N27" s="133">
        <v>5</v>
      </c>
      <c r="O27" s="133">
        <v>5</v>
      </c>
      <c r="P27" s="39">
        <v>5</v>
      </c>
      <c r="Q27" s="39">
        <v>5</v>
      </c>
      <c r="R27" s="40">
        <v>4</v>
      </c>
      <c r="S27" s="40">
        <v>4</v>
      </c>
      <c r="T27" s="40">
        <v>4</v>
      </c>
    </row>
    <row r="28" spans="1:20">
      <c r="A28" s="35">
        <v>27</v>
      </c>
      <c r="B28" s="35" t="s">
        <v>84</v>
      </c>
      <c r="C28" s="35">
        <v>1</v>
      </c>
      <c r="D28" s="36">
        <v>5</v>
      </c>
      <c r="E28" s="36">
        <v>4</v>
      </c>
      <c r="F28" s="36">
        <v>4</v>
      </c>
      <c r="G28" s="37">
        <v>4</v>
      </c>
      <c r="H28" s="37">
        <v>4</v>
      </c>
      <c r="I28" s="38">
        <v>4</v>
      </c>
      <c r="J28" s="38">
        <v>3</v>
      </c>
      <c r="K28" s="38">
        <v>4</v>
      </c>
      <c r="L28" s="38">
        <v>4</v>
      </c>
      <c r="M28" s="38">
        <v>4</v>
      </c>
      <c r="N28" s="133">
        <v>2</v>
      </c>
      <c r="O28" s="133">
        <v>4</v>
      </c>
      <c r="P28" s="39">
        <v>4</v>
      </c>
      <c r="Q28" s="39">
        <v>5</v>
      </c>
      <c r="R28" s="40">
        <v>4</v>
      </c>
      <c r="S28" s="40">
        <v>4</v>
      </c>
      <c r="T28" s="40">
        <v>5</v>
      </c>
    </row>
    <row r="29" spans="1:20">
      <c r="A29" s="35">
        <v>28</v>
      </c>
      <c r="B29" s="35" t="s">
        <v>81</v>
      </c>
      <c r="C29" s="35">
        <v>1</v>
      </c>
      <c r="D29" s="36">
        <v>3</v>
      </c>
      <c r="E29" s="36">
        <v>3</v>
      </c>
      <c r="F29" s="36">
        <v>3</v>
      </c>
      <c r="G29" s="37">
        <v>4</v>
      </c>
      <c r="H29" s="37">
        <v>4</v>
      </c>
      <c r="I29" s="38">
        <v>5</v>
      </c>
      <c r="J29" s="38">
        <v>4</v>
      </c>
      <c r="K29" s="38">
        <v>5</v>
      </c>
      <c r="L29" s="38">
        <v>5</v>
      </c>
      <c r="M29" s="38">
        <v>5</v>
      </c>
      <c r="N29" s="133">
        <v>1</v>
      </c>
      <c r="O29" s="133">
        <v>5</v>
      </c>
      <c r="P29" s="39">
        <v>5</v>
      </c>
      <c r="Q29" s="39">
        <v>5</v>
      </c>
      <c r="R29" s="40">
        <v>5</v>
      </c>
      <c r="S29" s="40">
        <v>5</v>
      </c>
      <c r="T29" s="40">
        <v>5</v>
      </c>
    </row>
    <row r="30" spans="1:20">
      <c r="A30" s="35">
        <v>29</v>
      </c>
      <c r="B30" s="35" t="s">
        <v>82</v>
      </c>
      <c r="C30" s="35">
        <v>1</v>
      </c>
      <c r="D30" s="36">
        <v>5</v>
      </c>
      <c r="E30" s="36">
        <v>4</v>
      </c>
      <c r="F30" s="36">
        <v>5</v>
      </c>
      <c r="G30" s="37">
        <v>5</v>
      </c>
      <c r="H30" s="37">
        <v>5</v>
      </c>
      <c r="I30" s="38">
        <v>4</v>
      </c>
      <c r="J30" s="38">
        <v>4</v>
      </c>
      <c r="K30" s="38">
        <v>5</v>
      </c>
      <c r="L30" s="38">
        <v>5</v>
      </c>
      <c r="M30" s="38">
        <v>5</v>
      </c>
      <c r="N30" s="133">
        <v>3</v>
      </c>
      <c r="O30" s="133">
        <v>4</v>
      </c>
      <c r="P30" s="39">
        <v>4</v>
      </c>
      <c r="Q30" s="39">
        <v>5</v>
      </c>
      <c r="R30" s="40">
        <v>4</v>
      </c>
      <c r="S30" s="40">
        <v>4</v>
      </c>
      <c r="T30" s="40">
        <v>5</v>
      </c>
    </row>
    <row r="31" spans="1:20">
      <c r="A31" s="35">
        <v>30</v>
      </c>
      <c r="B31" s="35" t="s">
        <v>35</v>
      </c>
      <c r="C31" s="35">
        <v>1</v>
      </c>
      <c r="D31" s="36">
        <v>4</v>
      </c>
      <c r="E31" s="36">
        <v>4</v>
      </c>
      <c r="F31" s="36">
        <v>4</v>
      </c>
      <c r="G31" s="37">
        <v>4</v>
      </c>
      <c r="H31" s="37">
        <v>4</v>
      </c>
      <c r="I31" s="38">
        <v>4</v>
      </c>
      <c r="J31" s="38">
        <v>3</v>
      </c>
      <c r="K31" s="38">
        <v>4</v>
      </c>
      <c r="L31" s="38">
        <v>4</v>
      </c>
      <c r="M31" s="38">
        <v>4</v>
      </c>
      <c r="N31" s="133">
        <v>2</v>
      </c>
      <c r="O31" s="133">
        <v>4</v>
      </c>
      <c r="P31" s="39">
        <v>4</v>
      </c>
      <c r="Q31" s="39">
        <v>4</v>
      </c>
      <c r="R31" s="40">
        <v>3</v>
      </c>
      <c r="S31" s="40">
        <v>3</v>
      </c>
      <c r="T31" s="40">
        <v>3</v>
      </c>
    </row>
    <row r="32" spans="1:20">
      <c r="A32" s="35">
        <v>31</v>
      </c>
      <c r="B32" s="35" t="s">
        <v>81</v>
      </c>
      <c r="C32" s="35">
        <v>1</v>
      </c>
      <c r="D32" s="36">
        <v>4</v>
      </c>
      <c r="E32" s="36">
        <v>4</v>
      </c>
      <c r="F32" s="36">
        <v>4</v>
      </c>
      <c r="G32" s="37">
        <v>4</v>
      </c>
      <c r="H32" s="37">
        <v>4</v>
      </c>
      <c r="I32" s="38">
        <v>4</v>
      </c>
      <c r="J32" s="38">
        <v>4</v>
      </c>
      <c r="K32" s="38">
        <v>4</v>
      </c>
      <c r="L32" s="38">
        <v>4</v>
      </c>
      <c r="M32" s="38">
        <v>4</v>
      </c>
      <c r="N32" s="133">
        <v>4</v>
      </c>
      <c r="O32" s="133">
        <v>4</v>
      </c>
      <c r="P32" s="39">
        <v>4</v>
      </c>
      <c r="Q32" s="39">
        <v>4</v>
      </c>
      <c r="R32" s="40">
        <v>4</v>
      </c>
      <c r="S32" s="40">
        <v>4</v>
      </c>
      <c r="T32" s="40">
        <v>4</v>
      </c>
    </row>
    <row r="33" spans="1:22">
      <c r="A33" s="35">
        <v>32</v>
      </c>
      <c r="B33" s="35" t="s">
        <v>81</v>
      </c>
      <c r="C33" s="35">
        <v>1</v>
      </c>
      <c r="D33" s="36">
        <v>4</v>
      </c>
      <c r="E33" s="36">
        <v>4</v>
      </c>
      <c r="F33" s="36">
        <v>4</v>
      </c>
      <c r="G33" s="37">
        <v>5</v>
      </c>
      <c r="H33" s="37">
        <v>5</v>
      </c>
      <c r="I33" s="38">
        <v>5</v>
      </c>
      <c r="J33" s="38">
        <v>2</v>
      </c>
      <c r="K33" s="38">
        <v>4</v>
      </c>
      <c r="L33" s="38">
        <v>4</v>
      </c>
      <c r="M33" s="38">
        <v>3</v>
      </c>
      <c r="N33" s="133">
        <v>1</v>
      </c>
      <c r="O33" s="133">
        <v>4</v>
      </c>
      <c r="P33" s="39">
        <v>4</v>
      </c>
      <c r="Q33" s="39">
        <v>4</v>
      </c>
      <c r="R33" s="40">
        <v>4</v>
      </c>
      <c r="S33" s="40">
        <v>4</v>
      </c>
      <c r="T33" s="40">
        <v>4</v>
      </c>
    </row>
    <row r="34" spans="1:22">
      <c r="A34" s="35">
        <v>33</v>
      </c>
      <c r="B34" s="35" t="s">
        <v>27</v>
      </c>
      <c r="C34" s="35">
        <v>1</v>
      </c>
      <c r="D34" s="36">
        <v>3</v>
      </c>
      <c r="E34" s="36">
        <v>4</v>
      </c>
      <c r="F34" s="36">
        <v>4</v>
      </c>
      <c r="G34" s="37">
        <v>5</v>
      </c>
      <c r="H34" s="37">
        <v>4</v>
      </c>
      <c r="I34" s="38">
        <v>4</v>
      </c>
      <c r="J34" s="38">
        <v>4</v>
      </c>
      <c r="K34" s="38">
        <v>4</v>
      </c>
      <c r="L34" s="38">
        <v>4</v>
      </c>
      <c r="M34" s="38">
        <v>5</v>
      </c>
      <c r="N34" s="133">
        <v>4</v>
      </c>
      <c r="O34" s="133">
        <v>4</v>
      </c>
      <c r="P34" s="39">
        <v>4</v>
      </c>
      <c r="Q34" s="39">
        <v>4</v>
      </c>
      <c r="R34" s="40">
        <v>4</v>
      </c>
      <c r="S34" s="40">
        <v>4</v>
      </c>
      <c r="T34" s="40">
        <v>4</v>
      </c>
    </row>
    <row r="35" spans="1:22">
      <c r="A35" s="35">
        <v>34</v>
      </c>
      <c r="B35" s="35" t="s">
        <v>26</v>
      </c>
      <c r="C35" s="35">
        <v>1</v>
      </c>
      <c r="D35" s="36">
        <v>4</v>
      </c>
      <c r="E35" s="36">
        <v>3</v>
      </c>
      <c r="F35" s="36">
        <v>4</v>
      </c>
      <c r="G35" s="37">
        <v>4</v>
      </c>
      <c r="H35" s="37">
        <v>4</v>
      </c>
      <c r="I35" s="38">
        <v>4</v>
      </c>
      <c r="J35" s="38">
        <v>3</v>
      </c>
      <c r="K35" s="38">
        <v>3</v>
      </c>
      <c r="L35" s="38">
        <v>3</v>
      </c>
      <c r="M35" s="38">
        <v>4</v>
      </c>
      <c r="N35" s="133">
        <v>2</v>
      </c>
      <c r="O35" s="133">
        <v>4</v>
      </c>
      <c r="P35" s="39">
        <v>4</v>
      </c>
      <c r="Q35" s="39">
        <v>4</v>
      </c>
      <c r="R35" s="40">
        <v>4</v>
      </c>
      <c r="S35" s="40">
        <v>4</v>
      </c>
      <c r="T35" s="40">
        <v>4</v>
      </c>
    </row>
    <row r="36" spans="1:22">
      <c r="A36" s="35">
        <v>35</v>
      </c>
      <c r="B36" s="35" t="s">
        <v>35</v>
      </c>
      <c r="C36" s="35">
        <v>2</v>
      </c>
      <c r="D36" s="36">
        <v>4</v>
      </c>
      <c r="E36" s="36">
        <v>3</v>
      </c>
      <c r="F36" s="36">
        <v>4</v>
      </c>
      <c r="G36" s="37">
        <v>5</v>
      </c>
      <c r="H36" s="37">
        <v>5</v>
      </c>
      <c r="I36" s="38">
        <v>4</v>
      </c>
      <c r="J36" s="38">
        <v>4</v>
      </c>
      <c r="K36" s="38">
        <v>5</v>
      </c>
      <c r="L36" s="38">
        <v>5</v>
      </c>
      <c r="M36" s="38">
        <v>5</v>
      </c>
      <c r="N36" s="133">
        <v>1</v>
      </c>
      <c r="O36" s="133">
        <v>5</v>
      </c>
      <c r="P36" s="39">
        <v>4</v>
      </c>
      <c r="Q36" s="39">
        <v>5</v>
      </c>
      <c r="R36" s="40">
        <v>3</v>
      </c>
      <c r="S36" s="40">
        <v>4</v>
      </c>
      <c r="T36" s="40">
        <v>5</v>
      </c>
    </row>
    <row r="37" spans="1:22" s="1" customFormat="1" ht="24">
      <c r="B37" s="2"/>
      <c r="C37" s="49">
        <f>COUNTIF(C2:C36,1)</f>
        <v>20</v>
      </c>
      <c r="D37" s="50">
        <f>AVERAGE(D2:D36)</f>
        <v>4.2285714285714286</v>
      </c>
      <c r="E37" s="50">
        <f t="shared" ref="E37:T37" si="0">AVERAGE(E2:E36)</f>
        <v>4.2</v>
      </c>
      <c r="F37" s="50">
        <f t="shared" si="0"/>
        <v>4.371428571428571</v>
      </c>
      <c r="G37" s="50">
        <f t="shared" si="0"/>
        <v>4.5999999999999996</v>
      </c>
      <c r="H37" s="50">
        <f t="shared" si="0"/>
        <v>4.5142857142857142</v>
      </c>
      <c r="I37" s="50">
        <f t="shared" si="0"/>
        <v>4.3142857142857141</v>
      </c>
      <c r="J37" s="50">
        <f t="shared" si="0"/>
        <v>3.5714285714285716</v>
      </c>
      <c r="K37" s="50">
        <f t="shared" si="0"/>
        <v>4.2571428571428571</v>
      </c>
      <c r="L37" s="50">
        <f t="shared" si="0"/>
        <v>4.1142857142857139</v>
      </c>
      <c r="M37" s="50">
        <f t="shared" si="0"/>
        <v>4.2285714285714286</v>
      </c>
      <c r="N37" s="50">
        <f>AVERAGE(N2:N36)</f>
        <v>2.6857142857142855</v>
      </c>
      <c r="O37" s="50">
        <f t="shared" si="0"/>
        <v>4.1428571428571432</v>
      </c>
      <c r="P37" s="50">
        <f t="shared" si="0"/>
        <v>4.2571428571428571</v>
      </c>
      <c r="Q37" s="50">
        <f t="shared" si="0"/>
        <v>4.371428571428571</v>
      </c>
      <c r="R37" s="50">
        <f t="shared" si="0"/>
        <v>4.1142857142857139</v>
      </c>
      <c r="S37" s="50">
        <f t="shared" si="0"/>
        <v>4.1428571428571432</v>
      </c>
      <c r="T37" s="50">
        <f t="shared" si="0"/>
        <v>4.3428571428571425</v>
      </c>
      <c r="U37" s="32">
        <f>AVERAGE(D2:M36,R2:T36)</f>
        <v>4.2307692307692308</v>
      </c>
      <c r="V37" s="32"/>
    </row>
    <row r="38" spans="1:22" s="1" customFormat="1" ht="24">
      <c r="B38" s="2"/>
      <c r="C38" s="49">
        <f>COUNTIF(C2:C37,2)</f>
        <v>15</v>
      </c>
      <c r="D38" s="50">
        <f>STDEV(D2:D36)</f>
        <v>0.73106345929242367</v>
      </c>
      <c r="E38" s="50">
        <f t="shared" ref="E38:T38" si="1">STDEV(E2:E36)</f>
        <v>0.67736513743457849</v>
      </c>
      <c r="F38" s="50">
        <f t="shared" si="1"/>
        <v>0.59831696723167649</v>
      </c>
      <c r="G38" s="50">
        <f t="shared" si="1"/>
        <v>0.55306631875497159</v>
      </c>
      <c r="H38" s="50">
        <f t="shared" si="1"/>
        <v>0.78107876274639876</v>
      </c>
      <c r="I38" s="50">
        <f t="shared" si="1"/>
        <v>0.6761234037828121</v>
      </c>
      <c r="J38" s="50">
        <f t="shared" si="1"/>
        <v>1.0923723316362279</v>
      </c>
      <c r="K38" s="50">
        <f t="shared" si="1"/>
        <v>0.7800021547050614</v>
      </c>
      <c r="L38" s="50">
        <f t="shared" si="1"/>
        <v>0.90004668413001987</v>
      </c>
      <c r="M38" s="50">
        <f t="shared" si="1"/>
        <v>0.80752760964324599</v>
      </c>
      <c r="N38" s="50">
        <f t="shared" si="1"/>
        <v>1.4905867098212697</v>
      </c>
      <c r="O38" s="50">
        <f t="shared" si="1"/>
        <v>0.84515425472851746</v>
      </c>
      <c r="P38" s="50">
        <f t="shared" si="1"/>
        <v>0.7800021547050614</v>
      </c>
      <c r="Q38" s="50">
        <f t="shared" si="1"/>
        <v>0.80752760964324599</v>
      </c>
      <c r="R38" s="50">
        <f t="shared" si="1"/>
        <v>0.90004668413001987</v>
      </c>
      <c r="S38" s="50">
        <f t="shared" si="1"/>
        <v>0.77242388328053813</v>
      </c>
      <c r="T38" s="50">
        <f t="shared" si="1"/>
        <v>0.90563130866091945</v>
      </c>
      <c r="U38" s="32">
        <f>STDEVA(D2:M36,R2:T36)</f>
        <v>0.81932769093352609</v>
      </c>
      <c r="V38" s="32"/>
    </row>
    <row r="39" spans="1:22" s="1" customFormat="1" ht="24">
      <c r="B39" s="2"/>
      <c r="C39" s="49">
        <f>COUNTIF(C2:C38,0)</f>
        <v>0</v>
      </c>
      <c r="D39" s="53"/>
      <c r="E39" s="53"/>
      <c r="F39" s="52">
        <f>STDEV(D2:F36)</f>
        <v>0.66890649379109568</v>
      </c>
      <c r="G39" s="53"/>
      <c r="H39" s="52">
        <f>STDEV(G2:H36)</f>
        <v>0.67320807313255515</v>
      </c>
      <c r="I39" s="53"/>
      <c r="J39" s="53"/>
      <c r="K39" s="53"/>
      <c r="L39" s="53"/>
      <c r="M39" s="52">
        <f>STDEVA(I2:M36)</f>
        <v>0.89490438527526195</v>
      </c>
      <c r="N39" s="53"/>
      <c r="O39" s="52">
        <f>STDEVA(N2:O36)</f>
        <v>1.4090068158243017</v>
      </c>
      <c r="P39" s="53"/>
      <c r="Q39" s="52">
        <f>STDEVA(P2:Q36)</f>
        <v>0.79020923926637587</v>
      </c>
      <c r="R39" s="53"/>
      <c r="S39" s="55"/>
      <c r="T39" s="52">
        <f>STDEVA(R2:T36)</f>
        <v>0.85933784884731923</v>
      </c>
    </row>
    <row r="40" spans="1:22" s="1" customFormat="1">
      <c r="B40" s="2"/>
      <c r="C40" s="53"/>
      <c r="D40" s="53"/>
      <c r="E40" s="53"/>
      <c r="F40" s="54">
        <f>AVERAGE(D2:F36)</f>
        <v>4.2666666666666666</v>
      </c>
      <c r="G40" s="53"/>
      <c r="H40" s="54">
        <f>AVERAGE(G2:H36)</f>
        <v>4.5571428571428569</v>
      </c>
      <c r="I40" s="53"/>
      <c r="J40" s="53"/>
      <c r="K40" s="53"/>
      <c r="L40" s="53"/>
      <c r="M40" s="54">
        <f>AVERAGE(I2:M36)</f>
        <v>4.097142857142857</v>
      </c>
      <c r="N40" s="53"/>
      <c r="O40" s="54">
        <f>AVERAGE(N2:O36)</f>
        <v>3.4142857142857141</v>
      </c>
      <c r="P40" s="53"/>
      <c r="Q40" s="54">
        <f>AVERAGE(P2:Q36)</f>
        <v>4.3142857142857141</v>
      </c>
      <c r="R40" s="53"/>
      <c r="S40" s="56"/>
      <c r="T40" s="54">
        <f>AVERAGE(R2:T36)</f>
        <v>4.2</v>
      </c>
    </row>
    <row r="41" spans="1:22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2">
      <c r="B42" s="18" t="s">
        <v>39</v>
      </c>
      <c r="D42" s="137">
        <f>COUNTIF(B2:B36,"บริหารธุรกิจฯ")</f>
        <v>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2">
      <c r="B43" s="18" t="s">
        <v>26</v>
      </c>
      <c r="D43" s="137">
        <f>COUNTIF(B2:B36,"สาธารณสุขศาสตร์")</f>
        <v>5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2">
      <c r="B44" s="135" t="s">
        <v>62</v>
      </c>
      <c r="D44" s="137">
        <f>COUNTIF(B2:B36,"สถาปัตยกรรมศาสตร์")</f>
        <v>1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2">
      <c r="B45" s="135" t="s">
        <v>81</v>
      </c>
      <c r="D45" s="137">
        <f>COUNTIF(B2:B36,"วิทยาศาสตร์")</f>
        <v>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2">
      <c r="B46" s="135" t="s">
        <v>84</v>
      </c>
      <c r="D46" s="137">
        <f>COUNTIF(B2:B36,"วิทยาศาสตร์การแพทย์")</f>
        <v>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2">
      <c r="B47" s="135" t="s">
        <v>35</v>
      </c>
      <c r="D47" s="137">
        <f>COUNTIF(B3:B37,"ศึกษาศาสตร์")</f>
        <v>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2">
      <c r="B48" s="135" t="s">
        <v>61</v>
      </c>
      <c r="D48" s="137">
        <f>COUNTIF(B4:B38,"เกษตรศาสตร์ ฯ")</f>
        <v>1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2:20">
      <c r="B49" s="135" t="s">
        <v>83</v>
      </c>
      <c r="D49" s="137">
        <f>COUNTIF(B2:B39,"พยาบาลศาสตร์")</f>
        <v>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>
      <c r="B50" s="135" t="s">
        <v>82</v>
      </c>
      <c r="D50" s="137">
        <f>COUNTIF(B3:B40,"เภสัชศาสตร์")</f>
        <v>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>
      <c r="B51" s="135" t="s">
        <v>36</v>
      </c>
      <c r="D51" s="137">
        <f>COUNTIF(B4:B40,"วิศวกรรมศาสตร์")</f>
        <v>1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2:20">
      <c r="B52" s="18" t="s">
        <v>27</v>
      </c>
      <c r="D52" s="137">
        <f>COUNTIF(B2:B36,"ไม่ระบุ")</f>
        <v>3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2:20">
      <c r="B53" s="131" t="s">
        <v>4</v>
      </c>
      <c r="D53" s="136">
        <f>SUM(D42:D52)</f>
        <v>35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2:20">
      <c r="B54" s="51"/>
      <c r="D54" s="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2:20">
      <c r="D55" s="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2:20">
      <c r="D56" s="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2:20">
      <c r="D57" s="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2:20">
      <c r="D58" s="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2:20">
      <c r="D59" s="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2:20">
      <c r="D60" s="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2:20">
      <c r="D61" s="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2:20">
      <c r="D62" s="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2:20">
      <c r="D63" s="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2:20">
      <c r="D64" s="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2:20">
      <c r="B65" s="30"/>
      <c r="D65" s="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2:20">
      <c r="D66" s="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2:20">
      <c r="D67" s="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2:20">
      <c r="D68" s="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2:20">
      <c r="D69" s="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2:20">
      <c r="D70" s="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2:20">
      <c r="D71" s="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2:20">
      <c r="D72" s="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>
      <c r="D73" s="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2:20">
      <c r="D74" s="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2:20">
      <c r="D75" s="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2:20">
      <c r="D76" s="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2:20">
      <c r="D77" s="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2:20">
      <c r="D78" s="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2:20">
      <c r="D79" s="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2:20">
      <c r="D80" s="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4:20">
      <c r="D81" s="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4:20">
      <c r="D82" s="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4:20">
      <c r="D83" s="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4:20">
      <c r="D84" s="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4:20">
      <c r="D85" s="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4:20">
      <c r="D86" s="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4:20">
      <c r="D87" s="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4:20">
      <c r="D88" s="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4:20">
      <c r="D89" s="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4:20">
      <c r="D90" s="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4:20">
      <c r="D91" s="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4:20">
      <c r="D92" s="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</row>
    <row r="93" spans="4:20">
      <c r="D93" s="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4:20">
      <c r="D94" s="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</row>
    <row r="95" spans="4:20">
      <c r="D95" s="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4:20">
      <c r="D96" s="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3:20">
      <c r="D97" s="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3:20">
      <c r="D98" s="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3:20">
      <c r="D99" s="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3:20">
      <c r="D100" s="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3:20">
      <c r="D101" s="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3:20">
      <c r="D102" s="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3:20">
      <c r="D103" s="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3:20">
      <c r="D104" s="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3:20">
      <c r="D105" s="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3:20">
      <c r="D106" s="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3:20">
      <c r="D107" s="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3:20">
      <c r="D108" s="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3:20">
      <c r="D109" s="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3:20">
      <c r="D110" s="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3:20">
      <c r="C111" s="30"/>
      <c r="D111" s="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3:20">
      <c r="D112" s="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4:20">
      <c r="D113" s="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4:20">
      <c r="D114" s="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4:20">
      <c r="D115" s="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4:20">
      <c r="D116" s="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</row>
    <row r="117" spans="4:20">
      <c r="D117" s="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</row>
    <row r="118" spans="4:20">
      <c r="D118" s="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4:20">
      <c r="D119" s="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4:20">
      <c r="D120" s="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</row>
    <row r="121" spans="4:20">
      <c r="D121" s="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</row>
    <row r="122" spans="4:20">
      <c r="D122" s="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</row>
    <row r="123" spans="4:20">
      <c r="D123" s="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</row>
    <row r="124" spans="4:20">
      <c r="D124" s="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</row>
    <row r="125" spans="4:20">
      <c r="D125" s="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</row>
    <row r="126" spans="4:20">
      <c r="D126" s="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</row>
    <row r="127" spans="4:20">
      <c r="D127" s="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</row>
    <row r="128" spans="4:20">
      <c r="D128" s="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</row>
    <row r="129" spans="4:20">
      <c r="D129" s="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</row>
    <row r="130" spans="4:20">
      <c r="D130" s="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</row>
    <row r="131" spans="4:20">
      <c r="D131" s="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</row>
    <row r="132" spans="4:20">
      <c r="D132" s="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</row>
    <row r="133" spans="4:20">
      <c r="D133" s="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</row>
    <row r="134" spans="4:20">
      <c r="D134" s="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</row>
    <row r="135" spans="4:20">
      <c r="D135" s="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</row>
    <row r="136" spans="4:20">
      <c r="D136" s="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</row>
    <row r="137" spans="4:20">
      <c r="D137" s="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</row>
    <row r="138" spans="4:20">
      <c r="D138" s="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</row>
    <row r="139" spans="4:20">
      <c r="D139" s="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</row>
    <row r="140" spans="4:20">
      <c r="D140" s="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</row>
    <row r="141" spans="4:20">
      <c r="D141" s="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</row>
    <row r="142" spans="4:20">
      <c r="D142" s="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</row>
    <row r="143" spans="4:20">
      <c r="D143" s="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</row>
    <row r="144" spans="4:20">
      <c r="D144" s="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</row>
    <row r="145" spans="4:20">
      <c r="D145" s="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</row>
    <row r="146" spans="4:20">
      <c r="D146" s="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</row>
    <row r="147" spans="4:20">
      <c r="D147" s="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</row>
    <row r="148" spans="4:20">
      <c r="D148" s="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</row>
    <row r="149" spans="4:20">
      <c r="D149" s="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</row>
    <row r="150" spans="4:20">
      <c r="D150" s="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</row>
    <row r="151" spans="4:20">
      <c r="D151" s="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</row>
    <row r="152" spans="4:20">
      <c r="D152" s="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</row>
    <row r="153" spans="4:20">
      <c r="D153" s="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</row>
    <row r="154" spans="4:20">
      <c r="D154" s="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</row>
    <row r="155" spans="4:20">
      <c r="D155" s="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</row>
    <row r="156" spans="4:20">
      <c r="D156" s="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</row>
    <row r="157" spans="4:20">
      <c r="D157" s="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</row>
    <row r="158" spans="4:20">
      <c r="D158" s="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</row>
    <row r="159" spans="4:20">
      <c r="D159" s="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</row>
    <row r="160" spans="4:20">
      <c r="D160" s="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</row>
    <row r="161" spans="4:20">
      <c r="D161" s="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</row>
    <row r="162" spans="4:20">
      <c r="D162" s="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</row>
    <row r="163" spans="4:20">
      <c r="D163" s="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</row>
    <row r="164" spans="4:20">
      <c r="D164" s="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</row>
    <row r="165" spans="4:20">
      <c r="D165" s="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</row>
    <row r="166" spans="4:20">
      <c r="D166" s="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</row>
    <row r="167" spans="4:20">
      <c r="D167" s="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</row>
    <row r="168" spans="4:20">
      <c r="D168" s="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</row>
    <row r="169" spans="4:20">
      <c r="D169" s="3"/>
      <c r="E169" s="3"/>
      <c r="F169" s="3"/>
      <c r="G169" s="4"/>
      <c r="H169" s="4"/>
      <c r="I169" s="5"/>
      <c r="J169" s="5"/>
      <c r="K169" s="5"/>
      <c r="L169" s="5"/>
      <c r="M169" s="5"/>
    </row>
    <row r="170" spans="4:20">
      <c r="D170" s="3"/>
      <c r="E170" s="3"/>
      <c r="F170" s="3"/>
      <c r="G170" s="4"/>
      <c r="H170" s="4"/>
      <c r="I170" s="5"/>
      <c r="J170" s="5"/>
      <c r="K170" s="5"/>
      <c r="L170" s="5"/>
      <c r="M170" s="5"/>
    </row>
    <row r="171" spans="4:20">
      <c r="D171" s="3"/>
      <c r="E171" s="3"/>
      <c r="F171" s="3"/>
      <c r="G171" s="4"/>
      <c r="H171" s="4"/>
      <c r="I171" s="5"/>
      <c r="J171" s="5"/>
      <c r="K171" s="5"/>
      <c r="L171" s="5"/>
      <c r="M171" s="5"/>
    </row>
    <row r="172" spans="4:20">
      <c r="D172" s="3"/>
      <c r="E172" s="3"/>
      <c r="F172" s="3"/>
      <c r="G172" s="4"/>
      <c r="H172" s="4"/>
      <c r="I172" s="5"/>
      <c r="J172" s="5"/>
      <c r="K172" s="5"/>
      <c r="L172" s="5"/>
      <c r="M172" s="5"/>
    </row>
    <row r="173" spans="4:20">
      <c r="D173" s="3"/>
      <c r="E173" s="3"/>
      <c r="F173" s="3"/>
      <c r="G173" s="4"/>
      <c r="H173" s="4"/>
      <c r="I173" s="5"/>
      <c r="J173" s="5"/>
      <c r="K173" s="5"/>
      <c r="L173" s="5"/>
      <c r="M173" s="5"/>
    </row>
    <row r="174" spans="4:20">
      <c r="D174" s="3"/>
      <c r="E174" s="3"/>
      <c r="F174" s="3"/>
      <c r="G174" s="4"/>
      <c r="H174" s="4"/>
      <c r="I174" s="5"/>
      <c r="J174" s="5"/>
      <c r="K174" s="5"/>
      <c r="L174" s="5"/>
      <c r="M174" s="5"/>
    </row>
    <row r="175" spans="4:20">
      <c r="D175" s="3"/>
      <c r="E175" s="3"/>
      <c r="F175" s="3"/>
      <c r="G175" s="4"/>
      <c r="H175" s="4"/>
      <c r="I175" s="5"/>
      <c r="J175" s="5"/>
      <c r="K175" s="5"/>
      <c r="L175" s="5"/>
      <c r="M175" s="5"/>
    </row>
    <row r="176" spans="4:20">
      <c r="D176" s="3"/>
      <c r="E176" s="3"/>
      <c r="F176" s="3"/>
      <c r="G176" s="4"/>
      <c r="H176" s="4"/>
      <c r="I176" s="5"/>
      <c r="J176" s="5"/>
      <c r="K176" s="5"/>
      <c r="L176" s="5"/>
      <c r="M176" s="5"/>
    </row>
    <row r="177" spans="4:13">
      <c r="D177" s="3"/>
      <c r="E177" s="3"/>
      <c r="F177" s="3"/>
      <c r="G177" s="4"/>
      <c r="H177" s="4"/>
      <c r="I177" s="5"/>
      <c r="J177" s="5"/>
      <c r="K177" s="5"/>
      <c r="L177" s="5"/>
      <c r="M177" s="5"/>
    </row>
    <row r="178" spans="4:13">
      <c r="D178" s="3"/>
      <c r="E178" s="3"/>
      <c r="F178" s="3"/>
      <c r="G178" s="4"/>
      <c r="H178" s="4"/>
      <c r="I178" s="5"/>
      <c r="J178" s="5"/>
      <c r="K178" s="5"/>
      <c r="L178" s="5"/>
      <c r="M178" s="5"/>
    </row>
    <row r="179" spans="4:13">
      <c r="D179" s="3"/>
      <c r="E179" s="3"/>
      <c r="F179" s="3"/>
      <c r="G179" s="4"/>
      <c r="H179" s="4"/>
      <c r="I179" s="5"/>
      <c r="J179" s="5"/>
      <c r="K179" s="5"/>
      <c r="L179" s="5"/>
      <c r="M179" s="5"/>
    </row>
    <row r="180" spans="4:13">
      <c r="D180" s="3"/>
      <c r="E180" s="3"/>
      <c r="F180" s="3"/>
      <c r="G180" s="4"/>
      <c r="H180" s="4"/>
      <c r="I180" s="5"/>
      <c r="J180" s="5"/>
      <c r="K180" s="5"/>
      <c r="L180" s="5"/>
      <c r="M180" s="5"/>
    </row>
    <row r="181" spans="4:13">
      <c r="D181" s="3"/>
      <c r="E181" s="3"/>
      <c r="F181" s="3"/>
      <c r="G181" s="4"/>
      <c r="H181" s="4"/>
      <c r="I181" s="5"/>
      <c r="J181" s="5"/>
      <c r="K181" s="5"/>
      <c r="L181" s="5"/>
      <c r="M181" s="5"/>
    </row>
    <row r="182" spans="4:13">
      <c r="D182" s="3"/>
      <c r="E182" s="3"/>
      <c r="F182" s="3"/>
      <c r="G182" s="4"/>
      <c r="H182" s="4"/>
      <c r="I182" s="5"/>
      <c r="J182" s="5"/>
      <c r="K182" s="5"/>
      <c r="L182" s="5"/>
      <c r="M182" s="5"/>
    </row>
    <row r="183" spans="4:13">
      <c r="D183" s="3"/>
      <c r="E183" s="3"/>
      <c r="F183" s="3"/>
      <c r="G183" s="4"/>
      <c r="H183" s="4"/>
      <c r="I183" s="5"/>
      <c r="J183" s="5"/>
      <c r="K183" s="5"/>
      <c r="L183" s="5"/>
      <c r="M183" s="5"/>
    </row>
    <row r="184" spans="4:13">
      <c r="D184" s="3"/>
      <c r="E184" s="3"/>
      <c r="F184" s="3"/>
      <c r="G184" s="4"/>
      <c r="H184" s="4"/>
      <c r="I184" s="5"/>
      <c r="J184" s="5"/>
      <c r="K184" s="5"/>
      <c r="L184" s="5"/>
      <c r="M184" s="5"/>
    </row>
    <row r="185" spans="4:13">
      <c r="D185" s="3"/>
      <c r="E185" s="3"/>
      <c r="F185" s="3"/>
      <c r="G185" s="4"/>
      <c r="H185" s="4"/>
      <c r="I185" s="5"/>
      <c r="J185" s="5"/>
      <c r="K185" s="5"/>
      <c r="L185" s="5"/>
      <c r="M185" s="5"/>
    </row>
    <row r="186" spans="4:13">
      <c r="D186" s="3"/>
      <c r="E186" s="3"/>
      <c r="F186" s="3"/>
      <c r="G186" s="4"/>
      <c r="H186" s="4"/>
      <c r="I186" s="5"/>
      <c r="J186" s="5"/>
      <c r="K186" s="5"/>
      <c r="L186" s="5"/>
      <c r="M186" s="5"/>
    </row>
    <row r="187" spans="4:13">
      <c r="D187" s="3"/>
      <c r="E187" s="3"/>
      <c r="F187" s="3"/>
      <c r="G187" s="4"/>
      <c r="H187" s="4"/>
      <c r="I187" s="5"/>
      <c r="J187" s="5"/>
      <c r="K187" s="5"/>
      <c r="L187" s="5"/>
      <c r="M187" s="5"/>
    </row>
    <row r="188" spans="4:13">
      <c r="D188" s="3"/>
      <c r="E188" s="3"/>
      <c r="F188" s="3"/>
      <c r="G188" s="4"/>
      <c r="H188" s="4"/>
      <c r="I188" s="5"/>
      <c r="J188" s="5"/>
      <c r="K188" s="5"/>
      <c r="L188" s="5"/>
      <c r="M188" s="5"/>
    </row>
    <row r="189" spans="4:13">
      <c r="D189" s="3"/>
      <c r="E189" s="3"/>
      <c r="F189" s="3"/>
      <c r="G189" s="4"/>
      <c r="H189" s="4"/>
      <c r="I189" s="5"/>
      <c r="J189" s="5"/>
      <c r="K189" s="5"/>
      <c r="L189" s="5"/>
      <c r="M189" s="5"/>
    </row>
    <row r="190" spans="4:13">
      <c r="D190" s="3"/>
      <c r="E190" s="3"/>
      <c r="F190" s="3"/>
      <c r="G190" s="4"/>
      <c r="H190" s="4"/>
      <c r="I190" s="5"/>
      <c r="J190" s="5"/>
      <c r="K190" s="5"/>
      <c r="L190" s="5"/>
      <c r="M190" s="5"/>
    </row>
    <row r="191" spans="4:13">
      <c r="D191" s="3"/>
      <c r="E191" s="3"/>
      <c r="F191" s="3"/>
      <c r="G191" s="4"/>
      <c r="H191" s="4"/>
      <c r="I191" s="5"/>
      <c r="J191" s="5"/>
      <c r="K191" s="5"/>
      <c r="L191" s="5"/>
      <c r="M191" s="5"/>
    </row>
    <row r="192" spans="4:13">
      <c r="D192" s="3"/>
      <c r="E192" s="3"/>
      <c r="F192" s="3"/>
      <c r="G192" s="4"/>
      <c r="H192" s="4"/>
      <c r="I192" s="5"/>
      <c r="J192" s="5"/>
      <c r="K192" s="5"/>
      <c r="L192" s="5"/>
      <c r="M192" s="5"/>
    </row>
    <row r="193" spans="4:13">
      <c r="D193" s="3"/>
      <c r="E193" s="3"/>
      <c r="F193" s="3"/>
      <c r="G193" s="4"/>
      <c r="H193" s="4"/>
      <c r="I193" s="5"/>
      <c r="J193" s="5"/>
      <c r="K193" s="5"/>
      <c r="L193" s="5"/>
      <c r="M193" s="5"/>
    </row>
    <row r="194" spans="4:13">
      <c r="D194" s="3"/>
      <c r="E194" s="3"/>
      <c r="F194" s="3"/>
      <c r="G194" s="4"/>
      <c r="H194" s="4"/>
      <c r="I194" s="5"/>
      <c r="J194" s="5"/>
      <c r="K194" s="5"/>
      <c r="L194" s="5"/>
      <c r="M194" s="5"/>
    </row>
    <row r="195" spans="4:13">
      <c r="D195" s="3"/>
      <c r="E195" s="3"/>
      <c r="F195" s="3"/>
      <c r="G195" s="4"/>
      <c r="H195" s="4"/>
      <c r="I195" s="5"/>
      <c r="J195" s="5"/>
      <c r="K195" s="5"/>
      <c r="L195" s="5"/>
      <c r="M195" s="5"/>
    </row>
    <row r="196" spans="4:13">
      <c r="D196" s="3"/>
      <c r="E196" s="3"/>
      <c r="F196" s="3"/>
      <c r="G196" s="4"/>
      <c r="H196" s="4"/>
      <c r="I196" s="5"/>
      <c r="J196" s="5"/>
      <c r="K196" s="5"/>
      <c r="L196" s="5"/>
      <c r="M196" s="5"/>
    </row>
    <row r="197" spans="4:13">
      <c r="D197" s="3"/>
      <c r="E197" s="3"/>
      <c r="F197" s="3"/>
      <c r="G197" s="4"/>
      <c r="H197" s="4"/>
      <c r="I197" s="5"/>
      <c r="J197" s="5"/>
      <c r="K197" s="5"/>
      <c r="L197" s="5"/>
      <c r="M197" s="5"/>
    </row>
    <row r="198" spans="4:13">
      <c r="D198" s="3"/>
      <c r="E198" s="3"/>
      <c r="F198" s="3"/>
      <c r="G198" s="4"/>
      <c r="H198" s="4"/>
      <c r="I198" s="5"/>
      <c r="J198" s="5"/>
      <c r="K198" s="5"/>
      <c r="L198" s="5"/>
      <c r="M198" s="5"/>
    </row>
    <row r="199" spans="4:13">
      <c r="D199" s="3"/>
      <c r="E199" s="3"/>
      <c r="F199" s="3"/>
      <c r="G199" s="4"/>
      <c r="H199" s="4"/>
      <c r="I199" s="5"/>
      <c r="J199" s="5"/>
      <c r="K199" s="5"/>
      <c r="L199" s="5"/>
      <c r="M199" s="5"/>
    </row>
    <row r="200" spans="4:13">
      <c r="D200" s="3"/>
      <c r="E200" s="3"/>
      <c r="F200" s="3"/>
      <c r="G200" s="4"/>
      <c r="H200" s="4"/>
      <c r="I200" s="5"/>
      <c r="J200" s="5"/>
      <c r="K200" s="5"/>
      <c r="L200" s="5"/>
      <c r="M200" s="5"/>
    </row>
    <row r="201" spans="4:13">
      <c r="D201" s="3"/>
      <c r="E201" s="3"/>
      <c r="F201" s="3"/>
      <c r="G201" s="4"/>
      <c r="H201" s="4"/>
      <c r="I201" s="5"/>
      <c r="J201" s="5"/>
      <c r="K201" s="5"/>
      <c r="L201" s="5"/>
      <c r="M201" s="5"/>
    </row>
    <row r="202" spans="4:13">
      <c r="D202" s="3"/>
      <c r="E202" s="3"/>
      <c r="F202" s="3"/>
      <c r="G202" s="4"/>
      <c r="H202" s="4"/>
      <c r="I202" s="5"/>
      <c r="J202" s="5"/>
      <c r="K202" s="5"/>
      <c r="L202" s="5"/>
      <c r="M202" s="5"/>
    </row>
    <row r="203" spans="4:13">
      <c r="D203" s="3"/>
      <c r="E203" s="3"/>
      <c r="F203" s="3"/>
      <c r="G203" s="4"/>
      <c r="H203" s="4"/>
      <c r="I203" s="5"/>
      <c r="J203" s="5"/>
      <c r="K203" s="5"/>
      <c r="L203" s="5"/>
      <c r="M203" s="5"/>
    </row>
    <row r="204" spans="4:13">
      <c r="D204" s="3"/>
      <c r="E204" s="3"/>
      <c r="F204" s="3"/>
      <c r="G204" s="4"/>
      <c r="H204" s="4"/>
      <c r="I204" s="5"/>
      <c r="J204" s="5"/>
      <c r="K204" s="5"/>
      <c r="L204" s="5"/>
      <c r="M204" s="5"/>
    </row>
    <row r="205" spans="4:13">
      <c r="D205" s="3"/>
      <c r="E205" s="3"/>
      <c r="F205" s="3"/>
      <c r="G205" s="4"/>
      <c r="H205" s="4"/>
      <c r="I205" s="5"/>
      <c r="J205" s="5"/>
      <c r="K205" s="5"/>
      <c r="L205" s="5"/>
      <c r="M205" s="5"/>
    </row>
    <row r="206" spans="4:13">
      <c r="D206" s="3"/>
      <c r="E206" s="3"/>
      <c r="F206" s="3"/>
      <c r="G206" s="4"/>
      <c r="H206" s="4"/>
      <c r="I206" s="5"/>
      <c r="J206" s="5"/>
      <c r="K206" s="5"/>
      <c r="L206" s="5"/>
      <c r="M206" s="5"/>
    </row>
    <row r="207" spans="4:13">
      <c r="D207" s="3"/>
      <c r="E207" s="3"/>
      <c r="F207" s="3"/>
      <c r="G207" s="4"/>
      <c r="H207" s="4"/>
      <c r="I207" s="5"/>
      <c r="J207" s="5"/>
      <c r="K207" s="5"/>
      <c r="L207" s="5"/>
      <c r="M207" s="5"/>
    </row>
    <row r="208" spans="4:13">
      <c r="D208" s="3"/>
      <c r="E208" s="3"/>
      <c r="F208" s="3"/>
      <c r="G208" s="4"/>
      <c r="H208" s="4"/>
      <c r="I208" s="5"/>
      <c r="J208" s="5"/>
      <c r="K208" s="5"/>
      <c r="L208" s="5"/>
      <c r="M208" s="5"/>
    </row>
    <row r="209" spans="4:13">
      <c r="D209" s="3"/>
      <c r="E209" s="3"/>
      <c r="F209" s="3"/>
      <c r="G209" s="4"/>
      <c r="H209" s="4"/>
      <c r="I209" s="5"/>
      <c r="J209" s="5"/>
      <c r="K209" s="5"/>
      <c r="L209" s="5"/>
      <c r="M209" s="5"/>
    </row>
    <row r="210" spans="4:13">
      <c r="D210" s="3"/>
      <c r="E210" s="3"/>
      <c r="F210" s="3"/>
      <c r="G210" s="4"/>
      <c r="H210" s="4"/>
      <c r="I210" s="5"/>
      <c r="J210" s="5"/>
      <c r="K210" s="5"/>
      <c r="L210" s="5"/>
      <c r="M210" s="5"/>
    </row>
    <row r="211" spans="4:13">
      <c r="D211" s="3"/>
      <c r="E211" s="3"/>
      <c r="F211" s="3"/>
      <c r="G211" s="4"/>
      <c r="H211" s="4"/>
      <c r="I211" s="5"/>
      <c r="J211" s="5"/>
      <c r="K211" s="5"/>
      <c r="L211" s="5"/>
      <c r="M211" s="5"/>
    </row>
    <row r="212" spans="4:13">
      <c r="D212" s="3"/>
      <c r="E212" s="3"/>
      <c r="F212" s="3"/>
      <c r="G212" s="4"/>
      <c r="H212" s="4"/>
      <c r="I212" s="5"/>
      <c r="J212" s="5"/>
      <c r="K212" s="5"/>
      <c r="L212" s="5"/>
      <c r="M212" s="5"/>
    </row>
    <row r="213" spans="4:13">
      <c r="D213" s="3"/>
      <c r="E213" s="3"/>
      <c r="F213" s="3"/>
      <c r="G213" s="4"/>
      <c r="H213" s="4"/>
      <c r="I213" s="5"/>
      <c r="J213" s="5"/>
      <c r="K213" s="5"/>
      <c r="L213" s="5"/>
      <c r="M213" s="5"/>
    </row>
    <row r="214" spans="4:13">
      <c r="D214" s="3"/>
      <c r="E214" s="3"/>
      <c r="F214" s="3"/>
      <c r="G214" s="4"/>
      <c r="H214" s="4"/>
      <c r="I214" s="5"/>
      <c r="J214" s="5"/>
      <c r="K214" s="5"/>
      <c r="L214" s="5"/>
      <c r="M214" s="5"/>
    </row>
    <row r="215" spans="4:13">
      <c r="D215" s="3"/>
      <c r="E215" s="3"/>
      <c r="F215" s="3"/>
      <c r="G215" s="4"/>
      <c r="H215" s="4"/>
      <c r="I215" s="5"/>
      <c r="J215" s="5"/>
      <c r="K215" s="5"/>
      <c r="L215" s="5"/>
      <c r="M215" s="5"/>
    </row>
    <row r="216" spans="4:13">
      <c r="D216" s="3"/>
      <c r="E216" s="3"/>
      <c r="F216" s="3"/>
      <c r="G216" s="4"/>
      <c r="H216" s="4"/>
      <c r="I216" s="5"/>
      <c r="J216" s="5"/>
      <c r="K216" s="5"/>
      <c r="L216" s="5"/>
      <c r="M216" s="5"/>
    </row>
    <row r="217" spans="4:13">
      <c r="D217" s="3"/>
      <c r="E217" s="3"/>
      <c r="F217" s="3"/>
      <c r="G217" s="4"/>
      <c r="H217" s="4"/>
      <c r="I217" s="5"/>
      <c r="J217" s="5"/>
      <c r="K217" s="5"/>
      <c r="L217" s="5"/>
      <c r="M217" s="5"/>
    </row>
    <row r="218" spans="4:13">
      <c r="D218" s="3"/>
      <c r="E218" s="3"/>
      <c r="F218" s="3"/>
      <c r="G218" s="4"/>
      <c r="H218" s="4"/>
      <c r="I218" s="5"/>
      <c r="J218" s="5"/>
      <c r="K218" s="5"/>
      <c r="L218" s="5"/>
      <c r="M218" s="5"/>
    </row>
    <row r="219" spans="4:13">
      <c r="D219" s="3"/>
      <c r="E219" s="3"/>
      <c r="F219" s="3"/>
      <c r="G219" s="4"/>
      <c r="H219" s="4"/>
      <c r="I219" s="5"/>
      <c r="J219" s="5"/>
      <c r="K219" s="5"/>
      <c r="L219" s="5"/>
      <c r="M219" s="5"/>
    </row>
    <row r="220" spans="4:13">
      <c r="D220" s="3"/>
      <c r="E220" s="3"/>
      <c r="F220" s="3"/>
      <c r="G220" s="4"/>
      <c r="H220" s="4"/>
      <c r="I220" s="5"/>
      <c r="J220" s="5"/>
      <c r="K220" s="5"/>
      <c r="L220" s="5"/>
      <c r="M220" s="5"/>
    </row>
    <row r="221" spans="4:13">
      <c r="D221" s="3"/>
      <c r="E221" s="3"/>
      <c r="F221" s="3"/>
      <c r="G221" s="4"/>
      <c r="H221" s="4"/>
      <c r="I221" s="5"/>
      <c r="J221" s="5"/>
      <c r="K221" s="5"/>
      <c r="L221" s="5"/>
      <c r="M221" s="5"/>
    </row>
    <row r="222" spans="4:13">
      <c r="D222" s="3"/>
      <c r="E222" s="3"/>
      <c r="F222" s="3"/>
      <c r="G222" s="4"/>
      <c r="H222" s="4"/>
      <c r="I222" s="5"/>
      <c r="J222" s="5"/>
      <c r="K222" s="5"/>
      <c r="L222" s="5"/>
      <c r="M222" s="5"/>
    </row>
    <row r="223" spans="4:13">
      <c r="D223" s="3"/>
      <c r="E223" s="3"/>
      <c r="F223" s="3"/>
      <c r="G223" s="4"/>
      <c r="H223" s="4"/>
      <c r="I223" s="5"/>
      <c r="J223" s="5"/>
      <c r="K223" s="5"/>
      <c r="L223" s="5"/>
      <c r="M223" s="5"/>
    </row>
    <row r="224" spans="4:13">
      <c r="D224" s="3"/>
      <c r="E224" s="3"/>
      <c r="F224" s="3"/>
      <c r="G224" s="4"/>
      <c r="H224" s="4"/>
      <c r="I224" s="5"/>
      <c r="J224" s="5"/>
      <c r="K224" s="5"/>
      <c r="L224" s="5"/>
      <c r="M224" s="5"/>
    </row>
    <row r="225" spans="2:13">
      <c r="D225" s="3"/>
      <c r="E225" s="3"/>
      <c r="F225" s="3"/>
      <c r="G225" s="4"/>
      <c r="H225" s="4"/>
      <c r="I225" s="5"/>
      <c r="J225" s="5"/>
      <c r="K225" s="5"/>
      <c r="L225" s="5"/>
      <c r="M225" s="5"/>
    </row>
    <row r="226" spans="2:13">
      <c r="D226" s="3"/>
      <c r="E226" s="3"/>
      <c r="F226" s="3"/>
      <c r="G226" s="4"/>
      <c r="H226" s="4"/>
      <c r="I226" s="5"/>
      <c r="J226" s="5"/>
      <c r="K226" s="5"/>
      <c r="L226" s="5"/>
      <c r="M226" s="5"/>
    </row>
    <row r="227" spans="2:13">
      <c r="D227" s="3"/>
      <c r="E227" s="3"/>
      <c r="F227" s="3"/>
      <c r="G227" s="4"/>
      <c r="H227" s="4"/>
      <c r="I227" s="5"/>
      <c r="J227" s="5"/>
      <c r="K227" s="5"/>
      <c r="L227" s="5"/>
      <c r="M227" s="5"/>
    </row>
    <row r="228" spans="2:13">
      <c r="D228" s="3"/>
      <c r="E228" s="3"/>
      <c r="F228" s="3"/>
      <c r="G228" s="4"/>
      <c r="H228" s="4"/>
      <c r="I228" s="5"/>
      <c r="J228" s="5"/>
      <c r="K228" s="5"/>
      <c r="L228" s="5"/>
      <c r="M228" s="5"/>
    </row>
    <row r="229" spans="2:13">
      <c r="D229" s="3"/>
      <c r="E229" s="3"/>
      <c r="F229" s="3"/>
      <c r="G229" s="4"/>
      <c r="H229" s="4"/>
      <c r="I229" s="5"/>
      <c r="J229" s="5"/>
      <c r="K229" s="5"/>
      <c r="L229" s="5"/>
      <c r="M229" s="5"/>
    </row>
    <row r="230" spans="2:13">
      <c r="D230" s="3"/>
      <c r="E230" s="3"/>
      <c r="F230" s="3"/>
      <c r="G230" s="4"/>
      <c r="H230" s="4"/>
      <c r="I230" s="5"/>
      <c r="J230" s="5"/>
      <c r="K230" s="5"/>
      <c r="L230" s="5"/>
      <c r="M230" s="5"/>
    </row>
    <row r="231" spans="2:13">
      <c r="D231" s="3"/>
      <c r="E231" s="3"/>
      <c r="F231" s="3"/>
      <c r="G231" s="4"/>
      <c r="H231" s="4"/>
      <c r="I231" s="5"/>
      <c r="J231" s="5"/>
      <c r="K231" s="5"/>
      <c r="L231" s="5"/>
      <c r="M231" s="5"/>
    </row>
    <row r="233" spans="2:13">
      <c r="B233" s="18"/>
    </row>
    <row r="234" spans="2:13">
      <c r="B234" s="18"/>
    </row>
    <row r="235" spans="2:13">
      <c r="B235" s="18"/>
    </row>
    <row r="236" spans="2:13">
      <c r="B236" s="18"/>
    </row>
    <row r="237" spans="2:13">
      <c r="B237" s="18" t="e">
        <f>COUNTIF(#REF!,"วิทยาศาสตร์")</f>
        <v>#REF!</v>
      </c>
    </row>
    <row r="238" spans="2:13">
      <c r="B238" s="18" t="e">
        <f>COUNTIF(#REF!,"สาธารณสุขศาสตร์")</f>
        <v>#REF!</v>
      </c>
    </row>
    <row r="239" spans="2:13">
      <c r="B239" s="18" t="e">
        <f>COUNTIF(#REF!,"บริหารธุรกิจ เศรษฐศาสตร์และการสื่อสาร")</f>
        <v>#REF!</v>
      </c>
    </row>
    <row r="240" spans="2:13">
      <c r="B240" s="2" t="e">
        <f>SUBTOTAL(9,B237:B239)</f>
        <v>#REF!</v>
      </c>
    </row>
    <row r="241" spans="2:2">
      <c r="B241" s="18" t="e">
        <f>COUNTIF(#REF!,"วิทยาศาสตร์")</f>
        <v>#REF!</v>
      </c>
    </row>
    <row r="242" spans="2:2">
      <c r="B242" s="18" t="e">
        <f>COUNTIF(#REF!,"บริหารธุรกิจ เศรษฐศาสตร์และการสื่อสาร")</f>
        <v>#REF!</v>
      </c>
    </row>
    <row r="243" spans="2:2">
      <c r="B243" s="18" t="e">
        <f>COUNTIF(#REF!,"สหเวชศาสตร์")</f>
        <v>#REF!</v>
      </c>
    </row>
    <row r="244" spans="2:2">
      <c r="B244" s="18" t="e">
        <f>COUNTIF(#REF!,"พยาบาลศาสตร์")</f>
        <v>#REF!</v>
      </c>
    </row>
    <row r="245" spans="2:2">
      <c r="B245" s="18">
        <v>20</v>
      </c>
    </row>
    <row r="246" spans="2:2">
      <c r="B246" s="18" t="e">
        <f>COUNTIF(#REF!,"มนุษยศาสตร์")</f>
        <v>#REF!</v>
      </c>
    </row>
    <row r="247" spans="2:2">
      <c r="B247" s="18">
        <v>17</v>
      </c>
    </row>
    <row r="248" spans="2:2">
      <c r="B248" s="18">
        <v>3</v>
      </c>
    </row>
    <row r="249" spans="2:2">
      <c r="B249" s="18">
        <v>5</v>
      </c>
    </row>
    <row r="250" spans="2:2">
      <c r="B250" s="18">
        <f>COUNTIF(B37:B40,"ทันตแพทย์ศาสตร์")</f>
        <v>0</v>
      </c>
    </row>
    <row r="251" spans="2:2">
      <c r="B251" s="18">
        <v>2</v>
      </c>
    </row>
    <row r="252" spans="2:2">
      <c r="B252" s="18">
        <v>3</v>
      </c>
    </row>
    <row r="253" spans="2:2">
      <c r="B253" s="18">
        <f>COUNTIF(B37:B40,"เจ้าหน้าที่บัณฑิตวิทยาลัย")</f>
        <v>0</v>
      </c>
    </row>
    <row r="254" spans="2:2">
      <c r="B254" s="18">
        <v>3</v>
      </c>
    </row>
    <row r="255" spans="2:2">
      <c r="B255" s="2">
        <v>4</v>
      </c>
    </row>
    <row r="256" spans="2:2">
      <c r="B256" s="2">
        <v>3</v>
      </c>
    </row>
    <row r="257" spans="2:2">
      <c r="B257" s="2" t="e">
        <f>SUBTOTAL(9,B245:B256)</f>
        <v>#REF!</v>
      </c>
    </row>
    <row r="258" spans="2:2">
      <c r="B258" s="18"/>
    </row>
    <row r="259" spans="2:2">
      <c r="B259" s="18"/>
    </row>
    <row r="260" spans="2:2">
      <c r="B260" s="18">
        <f>COUNTIF(B2:B36,"พยาบาลศาสตร์")</f>
        <v>2</v>
      </c>
    </row>
    <row r="261" spans="2:2">
      <c r="B261" s="18">
        <f>COUNTIF(B2:B36,"วิทยาศาสตร์")</f>
        <v>6</v>
      </c>
    </row>
    <row r="1048342" spans="2:2">
      <c r="B1048342" s="2">
        <f>SUBTOTAL(9,B260:B1048341)</f>
        <v>8</v>
      </c>
    </row>
  </sheetData>
  <autoFilter ref="A1:U4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topLeftCell="A13" zoomScale="150" zoomScaleNormal="130" zoomScaleSheetLayoutView="150" workbookViewId="0">
      <selection activeCell="B26" sqref="B26:H26"/>
    </sheetView>
  </sheetViews>
  <sheetFormatPr defaultRowHeight="24"/>
  <cols>
    <col min="1" max="1" width="2.140625" style="14" customWidth="1"/>
    <col min="2" max="2" width="3.85546875" style="14" customWidth="1"/>
    <col min="3" max="3" width="9.28515625" style="14" customWidth="1"/>
    <col min="4" max="4" width="9.140625" style="14"/>
    <col min="5" max="5" width="65.85546875" style="14" customWidth="1"/>
    <col min="6" max="6" width="73.85546875" style="14" customWidth="1"/>
    <col min="7" max="7" width="52.28515625" style="14" customWidth="1"/>
    <col min="8" max="16384" width="9.140625" style="14"/>
  </cols>
  <sheetData>
    <row r="1" spans="1:7" s="72" customFormat="1" ht="27.75">
      <c r="A1" s="159" t="s">
        <v>25</v>
      </c>
      <c r="B1" s="159"/>
      <c r="C1" s="159"/>
      <c r="D1" s="159"/>
      <c r="E1" s="159"/>
      <c r="F1" s="25"/>
      <c r="G1" s="25"/>
    </row>
    <row r="2" spans="1:7" s="72" customFormat="1" ht="27.75">
      <c r="A2" s="159" t="s">
        <v>44</v>
      </c>
      <c r="B2" s="159"/>
      <c r="C2" s="159"/>
      <c r="D2" s="159"/>
      <c r="E2" s="159"/>
      <c r="F2" s="25"/>
      <c r="G2" s="25"/>
    </row>
    <row r="3" spans="1:7" s="72" customFormat="1" ht="27.75">
      <c r="A3" s="159" t="s">
        <v>75</v>
      </c>
      <c r="B3" s="159"/>
      <c r="C3" s="159"/>
      <c r="D3" s="159"/>
      <c r="E3" s="159"/>
      <c r="F3" s="25"/>
      <c r="G3" s="25"/>
    </row>
    <row r="4" spans="1:7" s="72" customFormat="1" ht="27.75">
      <c r="A4" s="159" t="s">
        <v>89</v>
      </c>
      <c r="B4" s="159"/>
      <c r="C4" s="159"/>
      <c r="D4" s="159"/>
      <c r="E4" s="159"/>
      <c r="F4" s="25"/>
      <c r="G4" s="25"/>
    </row>
    <row r="5" spans="1:7" s="72" customFormat="1" ht="27.75">
      <c r="A5" s="159" t="s">
        <v>76</v>
      </c>
      <c r="B5" s="159"/>
      <c r="C5" s="159"/>
      <c r="D5" s="159"/>
      <c r="E5" s="159"/>
      <c r="F5" s="25"/>
      <c r="G5" s="25"/>
    </row>
    <row r="6" spans="1:7">
      <c r="B6" s="158"/>
      <c r="C6" s="158"/>
      <c r="D6" s="158"/>
      <c r="E6" s="158"/>
      <c r="F6" s="158"/>
      <c r="G6" s="158"/>
    </row>
    <row r="7" spans="1:7">
      <c r="B7" s="15" t="s">
        <v>67</v>
      </c>
      <c r="C7" s="15"/>
      <c r="D7" s="15"/>
      <c r="E7" s="15"/>
      <c r="F7" s="15"/>
      <c r="G7" s="15"/>
    </row>
    <row r="8" spans="1:7">
      <c r="A8" s="14" t="s">
        <v>90</v>
      </c>
      <c r="B8" s="23"/>
      <c r="C8" s="23"/>
      <c r="D8" s="23"/>
      <c r="E8" s="23"/>
      <c r="F8" s="23"/>
      <c r="G8" s="28"/>
    </row>
    <row r="9" spans="1:7">
      <c r="A9" s="14" t="s">
        <v>80</v>
      </c>
      <c r="B9" s="23"/>
      <c r="C9" s="23"/>
      <c r="D9" s="23"/>
      <c r="E9" s="23"/>
      <c r="F9" s="23"/>
      <c r="G9" s="28"/>
    </row>
    <row r="10" spans="1:7" s="12" customFormat="1">
      <c r="B10" s="28" t="s">
        <v>105</v>
      </c>
      <c r="C10" s="28"/>
      <c r="D10" s="28"/>
      <c r="E10" s="28"/>
      <c r="F10" s="28"/>
      <c r="G10" s="28"/>
    </row>
    <row r="11" spans="1:7" s="12" customFormat="1">
      <c r="A11" s="12" t="s">
        <v>106</v>
      </c>
      <c r="B11" s="26"/>
      <c r="C11" s="26"/>
      <c r="D11" s="26"/>
      <c r="E11" s="26"/>
      <c r="F11" s="26"/>
      <c r="G11" s="26"/>
    </row>
    <row r="12" spans="1:7" s="12" customFormat="1">
      <c r="A12" s="12" t="s">
        <v>107</v>
      </c>
      <c r="B12" s="28"/>
      <c r="C12" s="28"/>
      <c r="D12" s="28"/>
      <c r="E12" s="28"/>
      <c r="F12" s="28"/>
      <c r="G12" s="28"/>
    </row>
    <row r="13" spans="1:7" s="12" customFormat="1">
      <c r="A13" s="12" t="s">
        <v>108</v>
      </c>
      <c r="B13" s="28"/>
      <c r="C13" s="28"/>
      <c r="D13" s="28"/>
      <c r="E13" s="28"/>
      <c r="F13" s="28"/>
      <c r="G13" s="28"/>
    </row>
    <row r="14" spans="1:7" s="12" customFormat="1">
      <c r="B14" s="28" t="s">
        <v>53</v>
      </c>
      <c r="C14" s="28"/>
      <c r="D14" s="28"/>
      <c r="E14" s="28"/>
      <c r="F14" s="28"/>
      <c r="G14" s="28"/>
    </row>
    <row r="15" spans="1:7" s="12" customFormat="1">
      <c r="A15" s="12" t="s">
        <v>109</v>
      </c>
      <c r="B15" s="28"/>
      <c r="C15" s="28"/>
      <c r="D15" s="28"/>
      <c r="E15" s="28"/>
      <c r="F15" s="28"/>
      <c r="G15" s="28"/>
    </row>
    <row r="16" spans="1:7" s="12" customFormat="1">
      <c r="A16" s="12" t="s">
        <v>74</v>
      </c>
      <c r="B16" s="145"/>
    </row>
    <row r="17" spans="1:13" s="12" customFormat="1">
      <c r="B17" s="145" t="s">
        <v>55</v>
      </c>
    </row>
    <row r="18" spans="1:13" s="12" customFormat="1">
      <c r="A18" s="12" t="s">
        <v>54</v>
      </c>
      <c r="B18" s="145"/>
    </row>
    <row r="19" spans="1:13" s="12" customFormat="1" ht="23.25" customHeight="1">
      <c r="A19" s="12" t="s">
        <v>111</v>
      </c>
      <c r="B19" s="145"/>
    </row>
    <row r="20" spans="1:13" s="12" customFormat="1">
      <c r="A20" s="26"/>
      <c r="B20" s="26" t="s">
        <v>45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12" customFormat="1">
      <c r="A21" s="12" t="s">
        <v>110</v>
      </c>
      <c r="B21" s="145"/>
    </row>
    <row r="22" spans="1:13" s="12" customFormat="1">
      <c r="B22" s="27"/>
      <c r="C22" s="154" t="s">
        <v>118</v>
      </c>
      <c r="D22" s="154"/>
      <c r="E22" s="154"/>
      <c r="F22" s="154"/>
      <c r="G22" s="154"/>
      <c r="H22" s="154"/>
    </row>
    <row r="23" spans="1:13" s="12" customFormat="1">
      <c r="B23" s="154" t="s">
        <v>119</v>
      </c>
      <c r="C23" s="155"/>
      <c r="D23" s="155"/>
      <c r="E23" s="155"/>
      <c r="F23" s="155"/>
      <c r="G23" s="155"/>
      <c r="H23" s="155"/>
    </row>
    <row r="24" spans="1:13" s="12" customFormat="1">
      <c r="B24" s="154" t="s">
        <v>120</v>
      </c>
      <c r="C24" s="155"/>
      <c r="D24" s="155"/>
      <c r="E24" s="155"/>
      <c r="F24" s="155"/>
      <c r="G24" s="155"/>
      <c r="H24" s="155"/>
    </row>
    <row r="25" spans="1:13" s="12" customFormat="1">
      <c r="B25" s="152"/>
      <c r="C25" s="152" t="s">
        <v>113</v>
      </c>
      <c r="D25" s="152"/>
      <c r="E25" s="152"/>
      <c r="F25" s="152"/>
      <c r="G25" s="152"/>
      <c r="H25" s="152"/>
    </row>
    <row r="26" spans="1:13" s="12" customFormat="1">
      <c r="B26" s="156" t="s">
        <v>115</v>
      </c>
      <c r="C26" s="156"/>
      <c r="D26" s="156"/>
      <c r="E26" s="156"/>
      <c r="F26" s="156"/>
      <c r="G26" s="156"/>
      <c r="H26" s="156"/>
    </row>
    <row r="27" spans="1:13">
      <c r="B27" s="14" t="s">
        <v>116</v>
      </c>
    </row>
    <row r="28" spans="1:13">
      <c r="B28" s="14" t="s">
        <v>117</v>
      </c>
    </row>
    <row r="29" spans="1:13" s="12" customFormat="1">
      <c r="C29" s="144" t="s">
        <v>66</v>
      </c>
      <c r="D29" s="144"/>
      <c r="E29" s="144"/>
    </row>
    <row r="30" spans="1:13" s="12" customFormat="1">
      <c r="B30" s="12" t="s">
        <v>112</v>
      </c>
      <c r="C30" s="148"/>
      <c r="D30" s="148"/>
      <c r="E30" s="148"/>
    </row>
    <row r="31" spans="1:13" s="12" customFormat="1">
      <c r="A31" s="26"/>
      <c r="B31" s="157" t="s">
        <v>114</v>
      </c>
      <c r="C31" s="157"/>
      <c r="D31" s="157"/>
      <c r="E31" s="157"/>
      <c r="F31" s="144"/>
      <c r="G31" s="144"/>
    </row>
    <row r="32" spans="1:13" s="12" customFormat="1">
      <c r="A32" s="26"/>
      <c r="B32" s="148"/>
      <c r="C32" s="148"/>
      <c r="D32" s="148"/>
      <c r="E32" s="148"/>
      <c r="F32" s="148"/>
      <c r="G32" s="148"/>
    </row>
    <row r="33" spans="1:7" s="124" customFormat="1">
      <c r="A33" s="125"/>
      <c r="B33" s="126"/>
      <c r="C33" s="126"/>
      <c r="D33" s="126"/>
      <c r="E33" s="126"/>
      <c r="F33" s="126"/>
      <c r="G33" s="126"/>
    </row>
    <row r="34" spans="1:7" s="124" customFormat="1">
      <c r="A34" s="125"/>
      <c r="B34" s="126"/>
      <c r="C34" s="126"/>
      <c r="D34" s="126"/>
      <c r="E34" s="126"/>
      <c r="F34" s="126"/>
      <c r="G34" s="126"/>
    </row>
    <row r="35" spans="1:7" s="12" customFormat="1"/>
    <row r="36" spans="1:7" s="23" customFormat="1">
      <c r="B36" s="15"/>
      <c r="C36" s="15"/>
      <c r="D36" s="15"/>
      <c r="E36" s="15"/>
      <c r="F36" s="15"/>
      <c r="G36" s="15"/>
    </row>
  </sheetData>
  <mergeCells count="11">
    <mergeCell ref="B6:G6"/>
    <mergeCell ref="A1:E1"/>
    <mergeCell ref="A2:E2"/>
    <mergeCell ref="A4:E4"/>
    <mergeCell ref="A5:E5"/>
    <mergeCell ref="A3:E3"/>
    <mergeCell ref="C22:H22"/>
    <mergeCell ref="B23:H23"/>
    <mergeCell ref="B24:H24"/>
    <mergeCell ref="B26:H26"/>
    <mergeCell ref="B31:E31"/>
  </mergeCells>
  <pageMargins left="0.5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zoomScale="160" zoomScaleNormal="130" zoomScaleSheetLayoutView="160" workbookViewId="0">
      <selection activeCell="B12" sqref="B12:D12"/>
    </sheetView>
  </sheetViews>
  <sheetFormatPr defaultRowHeight="23.25"/>
  <cols>
    <col min="1" max="1" width="8" style="6" customWidth="1"/>
    <col min="2" max="2" width="7.7109375" style="6" customWidth="1"/>
    <col min="3" max="3" width="9.140625" style="6"/>
    <col min="4" max="4" width="29.140625" style="6" customWidth="1"/>
    <col min="5" max="5" width="11.140625" style="6" customWidth="1"/>
    <col min="6" max="6" width="11.28515625" style="7" customWidth="1"/>
    <col min="7" max="7" width="13.5703125" style="7" customWidth="1"/>
    <col min="8" max="8" width="17" style="7" customWidth="1"/>
    <col min="9" max="257" width="9.140625" style="6"/>
    <col min="258" max="258" width="10.85546875" style="6" customWidth="1"/>
    <col min="259" max="259" width="9.140625" style="6"/>
    <col min="260" max="260" width="15.42578125" style="6" customWidth="1"/>
    <col min="261" max="261" width="30.85546875" style="6" customWidth="1"/>
    <col min="262" max="262" width="6.85546875" style="6" customWidth="1"/>
    <col min="263" max="263" width="7" style="6" customWidth="1"/>
    <col min="264" max="264" width="13.7109375" style="6" customWidth="1"/>
    <col min="265" max="513" width="9.140625" style="6"/>
    <col min="514" max="514" width="10.85546875" style="6" customWidth="1"/>
    <col min="515" max="515" width="9.140625" style="6"/>
    <col min="516" max="516" width="15.42578125" style="6" customWidth="1"/>
    <col min="517" max="517" width="30.85546875" style="6" customWidth="1"/>
    <col min="518" max="518" width="6.85546875" style="6" customWidth="1"/>
    <col min="519" max="519" width="7" style="6" customWidth="1"/>
    <col min="520" max="520" width="13.7109375" style="6" customWidth="1"/>
    <col min="521" max="769" width="9.140625" style="6"/>
    <col min="770" max="770" width="10.85546875" style="6" customWidth="1"/>
    <col min="771" max="771" width="9.140625" style="6"/>
    <col min="772" max="772" width="15.42578125" style="6" customWidth="1"/>
    <col min="773" max="773" width="30.85546875" style="6" customWidth="1"/>
    <col min="774" max="774" width="6.85546875" style="6" customWidth="1"/>
    <col min="775" max="775" width="7" style="6" customWidth="1"/>
    <col min="776" max="776" width="13.7109375" style="6" customWidth="1"/>
    <col min="777" max="1025" width="9.140625" style="6"/>
    <col min="1026" max="1026" width="10.85546875" style="6" customWidth="1"/>
    <col min="1027" max="1027" width="9.140625" style="6"/>
    <col min="1028" max="1028" width="15.42578125" style="6" customWidth="1"/>
    <col min="1029" max="1029" width="30.85546875" style="6" customWidth="1"/>
    <col min="1030" max="1030" width="6.85546875" style="6" customWidth="1"/>
    <col min="1031" max="1031" width="7" style="6" customWidth="1"/>
    <col min="1032" max="1032" width="13.7109375" style="6" customWidth="1"/>
    <col min="1033" max="1281" width="9.140625" style="6"/>
    <col min="1282" max="1282" width="10.85546875" style="6" customWidth="1"/>
    <col min="1283" max="1283" width="9.140625" style="6"/>
    <col min="1284" max="1284" width="15.42578125" style="6" customWidth="1"/>
    <col min="1285" max="1285" width="30.85546875" style="6" customWidth="1"/>
    <col min="1286" max="1286" width="6.85546875" style="6" customWidth="1"/>
    <col min="1287" max="1287" width="7" style="6" customWidth="1"/>
    <col min="1288" max="1288" width="13.7109375" style="6" customWidth="1"/>
    <col min="1289" max="1537" width="9.140625" style="6"/>
    <col min="1538" max="1538" width="10.85546875" style="6" customWidth="1"/>
    <col min="1539" max="1539" width="9.140625" style="6"/>
    <col min="1540" max="1540" width="15.42578125" style="6" customWidth="1"/>
    <col min="1541" max="1541" width="30.85546875" style="6" customWidth="1"/>
    <col min="1542" max="1542" width="6.85546875" style="6" customWidth="1"/>
    <col min="1543" max="1543" width="7" style="6" customWidth="1"/>
    <col min="1544" max="1544" width="13.7109375" style="6" customWidth="1"/>
    <col min="1545" max="1793" width="9.140625" style="6"/>
    <col min="1794" max="1794" width="10.85546875" style="6" customWidth="1"/>
    <col min="1795" max="1795" width="9.140625" style="6"/>
    <col min="1796" max="1796" width="15.42578125" style="6" customWidth="1"/>
    <col min="1797" max="1797" width="30.85546875" style="6" customWidth="1"/>
    <col min="1798" max="1798" width="6.85546875" style="6" customWidth="1"/>
    <col min="1799" max="1799" width="7" style="6" customWidth="1"/>
    <col min="1800" max="1800" width="13.7109375" style="6" customWidth="1"/>
    <col min="1801" max="2049" width="9.140625" style="6"/>
    <col min="2050" max="2050" width="10.85546875" style="6" customWidth="1"/>
    <col min="2051" max="2051" width="9.140625" style="6"/>
    <col min="2052" max="2052" width="15.42578125" style="6" customWidth="1"/>
    <col min="2053" max="2053" width="30.85546875" style="6" customWidth="1"/>
    <col min="2054" max="2054" width="6.85546875" style="6" customWidth="1"/>
    <col min="2055" max="2055" width="7" style="6" customWidth="1"/>
    <col min="2056" max="2056" width="13.7109375" style="6" customWidth="1"/>
    <col min="2057" max="2305" width="9.140625" style="6"/>
    <col min="2306" max="2306" width="10.85546875" style="6" customWidth="1"/>
    <col min="2307" max="2307" width="9.140625" style="6"/>
    <col min="2308" max="2308" width="15.42578125" style="6" customWidth="1"/>
    <col min="2309" max="2309" width="30.85546875" style="6" customWidth="1"/>
    <col min="2310" max="2310" width="6.85546875" style="6" customWidth="1"/>
    <col min="2311" max="2311" width="7" style="6" customWidth="1"/>
    <col min="2312" max="2312" width="13.7109375" style="6" customWidth="1"/>
    <col min="2313" max="2561" width="9.140625" style="6"/>
    <col min="2562" max="2562" width="10.85546875" style="6" customWidth="1"/>
    <col min="2563" max="2563" width="9.140625" style="6"/>
    <col min="2564" max="2564" width="15.42578125" style="6" customWidth="1"/>
    <col min="2565" max="2565" width="30.85546875" style="6" customWidth="1"/>
    <col min="2566" max="2566" width="6.85546875" style="6" customWidth="1"/>
    <col min="2567" max="2567" width="7" style="6" customWidth="1"/>
    <col min="2568" max="2568" width="13.7109375" style="6" customWidth="1"/>
    <col min="2569" max="2817" width="9.140625" style="6"/>
    <col min="2818" max="2818" width="10.85546875" style="6" customWidth="1"/>
    <col min="2819" max="2819" width="9.140625" style="6"/>
    <col min="2820" max="2820" width="15.42578125" style="6" customWidth="1"/>
    <col min="2821" max="2821" width="30.85546875" style="6" customWidth="1"/>
    <col min="2822" max="2822" width="6.85546875" style="6" customWidth="1"/>
    <col min="2823" max="2823" width="7" style="6" customWidth="1"/>
    <col min="2824" max="2824" width="13.7109375" style="6" customWidth="1"/>
    <col min="2825" max="3073" width="9.140625" style="6"/>
    <col min="3074" max="3074" width="10.85546875" style="6" customWidth="1"/>
    <col min="3075" max="3075" width="9.140625" style="6"/>
    <col min="3076" max="3076" width="15.42578125" style="6" customWidth="1"/>
    <col min="3077" max="3077" width="30.85546875" style="6" customWidth="1"/>
    <col min="3078" max="3078" width="6.85546875" style="6" customWidth="1"/>
    <col min="3079" max="3079" width="7" style="6" customWidth="1"/>
    <col min="3080" max="3080" width="13.7109375" style="6" customWidth="1"/>
    <col min="3081" max="3329" width="9.140625" style="6"/>
    <col min="3330" max="3330" width="10.85546875" style="6" customWidth="1"/>
    <col min="3331" max="3331" width="9.140625" style="6"/>
    <col min="3332" max="3332" width="15.42578125" style="6" customWidth="1"/>
    <col min="3333" max="3333" width="30.85546875" style="6" customWidth="1"/>
    <col min="3334" max="3334" width="6.85546875" style="6" customWidth="1"/>
    <col min="3335" max="3335" width="7" style="6" customWidth="1"/>
    <col min="3336" max="3336" width="13.7109375" style="6" customWidth="1"/>
    <col min="3337" max="3585" width="9.140625" style="6"/>
    <col min="3586" max="3586" width="10.85546875" style="6" customWidth="1"/>
    <col min="3587" max="3587" width="9.140625" style="6"/>
    <col min="3588" max="3588" width="15.42578125" style="6" customWidth="1"/>
    <col min="3589" max="3589" width="30.85546875" style="6" customWidth="1"/>
    <col min="3590" max="3590" width="6.85546875" style="6" customWidth="1"/>
    <col min="3591" max="3591" width="7" style="6" customWidth="1"/>
    <col min="3592" max="3592" width="13.7109375" style="6" customWidth="1"/>
    <col min="3593" max="3841" width="9.140625" style="6"/>
    <col min="3842" max="3842" width="10.85546875" style="6" customWidth="1"/>
    <col min="3843" max="3843" width="9.140625" style="6"/>
    <col min="3844" max="3844" width="15.42578125" style="6" customWidth="1"/>
    <col min="3845" max="3845" width="30.85546875" style="6" customWidth="1"/>
    <col min="3846" max="3846" width="6.85546875" style="6" customWidth="1"/>
    <col min="3847" max="3847" width="7" style="6" customWidth="1"/>
    <col min="3848" max="3848" width="13.7109375" style="6" customWidth="1"/>
    <col min="3849" max="4097" width="9.140625" style="6"/>
    <col min="4098" max="4098" width="10.85546875" style="6" customWidth="1"/>
    <col min="4099" max="4099" width="9.140625" style="6"/>
    <col min="4100" max="4100" width="15.42578125" style="6" customWidth="1"/>
    <col min="4101" max="4101" width="30.85546875" style="6" customWidth="1"/>
    <col min="4102" max="4102" width="6.85546875" style="6" customWidth="1"/>
    <col min="4103" max="4103" width="7" style="6" customWidth="1"/>
    <col min="4104" max="4104" width="13.7109375" style="6" customWidth="1"/>
    <col min="4105" max="4353" width="9.140625" style="6"/>
    <col min="4354" max="4354" width="10.85546875" style="6" customWidth="1"/>
    <col min="4355" max="4355" width="9.140625" style="6"/>
    <col min="4356" max="4356" width="15.42578125" style="6" customWidth="1"/>
    <col min="4357" max="4357" width="30.85546875" style="6" customWidth="1"/>
    <col min="4358" max="4358" width="6.85546875" style="6" customWidth="1"/>
    <col min="4359" max="4359" width="7" style="6" customWidth="1"/>
    <col min="4360" max="4360" width="13.7109375" style="6" customWidth="1"/>
    <col min="4361" max="4609" width="9.140625" style="6"/>
    <col min="4610" max="4610" width="10.85546875" style="6" customWidth="1"/>
    <col min="4611" max="4611" width="9.140625" style="6"/>
    <col min="4612" max="4612" width="15.42578125" style="6" customWidth="1"/>
    <col min="4613" max="4613" width="30.85546875" style="6" customWidth="1"/>
    <col min="4614" max="4614" width="6.85546875" style="6" customWidth="1"/>
    <col min="4615" max="4615" width="7" style="6" customWidth="1"/>
    <col min="4616" max="4616" width="13.7109375" style="6" customWidth="1"/>
    <col min="4617" max="4865" width="9.140625" style="6"/>
    <col min="4866" max="4866" width="10.85546875" style="6" customWidth="1"/>
    <col min="4867" max="4867" width="9.140625" style="6"/>
    <col min="4868" max="4868" width="15.42578125" style="6" customWidth="1"/>
    <col min="4869" max="4869" width="30.85546875" style="6" customWidth="1"/>
    <col min="4870" max="4870" width="6.85546875" style="6" customWidth="1"/>
    <col min="4871" max="4871" width="7" style="6" customWidth="1"/>
    <col min="4872" max="4872" width="13.7109375" style="6" customWidth="1"/>
    <col min="4873" max="5121" width="9.140625" style="6"/>
    <col min="5122" max="5122" width="10.85546875" style="6" customWidth="1"/>
    <col min="5123" max="5123" width="9.140625" style="6"/>
    <col min="5124" max="5124" width="15.42578125" style="6" customWidth="1"/>
    <col min="5125" max="5125" width="30.85546875" style="6" customWidth="1"/>
    <col min="5126" max="5126" width="6.85546875" style="6" customWidth="1"/>
    <col min="5127" max="5127" width="7" style="6" customWidth="1"/>
    <col min="5128" max="5128" width="13.7109375" style="6" customWidth="1"/>
    <col min="5129" max="5377" width="9.140625" style="6"/>
    <col min="5378" max="5378" width="10.85546875" style="6" customWidth="1"/>
    <col min="5379" max="5379" width="9.140625" style="6"/>
    <col min="5380" max="5380" width="15.42578125" style="6" customWidth="1"/>
    <col min="5381" max="5381" width="30.85546875" style="6" customWidth="1"/>
    <col min="5382" max="5382" width="6.85546875" style="6" customWidth="1"/>
    <col min="5383" max="5383" width="7" style="6" customWidth="1"/>
    <col min="5384" max="5384" width="13.7109375" style="6" customWidth="1"/>
    <col min="5385" max="5633" width="9.140625" style="6"/>
    <col min="5634" max="5634" width="10.85546875" style="6" customWidth="1"/>
    <col min="5635" max="5635" width="9.140625" style="6"/>
    <col min="5636" max="5636" width="15.42578125" style="6" customWidth="1"/>
    <col min="5637" max="5637" width="30.85546875" style="6" customWidth="1"/>
    <col min="5638" max="5638" width="6.85546875" style="6" customWidth="1"/>
    <col min="5639" max="5639" width="7" style="6" customWidth="1"/>
    <col min="5640" max="5640" width="13.7109375" style="6" customWidth="1"/>
    <col min="5641" max="5889" width="9.140625" style="6"/>
    <col min="5890" max="5890" width="10.85546875" style="6" customWidth="1"/>
    <col min="5891" max="5891" width="9.140625" style="6"/>
    <col min="5892" max="5892" width="15.42578125" style="6" customWidth="1"/>
    <col min="5893" max="5893" width="30.85546875" style="6" customWidth="1"/>
    <col min="5894" max="5894" width="6.85546875" style="6" customWidth="1"/>
    <col min="5895" max="5895" width="7" style="6" customWidth="1"/>
    <col min="5896" max="5896" width="13.7109375" style="6" customWidth="1"/>
    <col min="5897" max="6145" width="9.140625" style="6"/>
    <col min="6146" max="6146" width="10.85546875" style="6" customWidth="1"/>
    <col min="6147" max="6147" width="9.140625" style="6"/>
    <col min="6148" max="6148" width="15.42578125" style="6" customWidth="1"/>
    <col min="6149" max="6149" width="30.85546875" style="6" customWidth="1"/>
    <col min="6150" max="6150" width="6.85546875" style="6" customWidth="1"/>
    <col min="6151" max="6151" width="7" style="6" customWidth="1"/>
    <col min="6152" max="6152" width="13.7109375" style="6" customWidth="1"/>
    <col min="6153" max="6401" width="9.140625" style="6"/>
    <col min="6402" max="6402" width="10.85546875" style="6" customWidth="1"/>
    <col min="6403" max="6403" width="9.140625" style="6"/>
    <col min="6404" max="6404" width="15.42578125" style="6" customWidth="1"/>
    <col min="6405" max="6405" width="30.85546875" style="6" customWidth="1"/>
    <col min="6406" max="6406" width="6.85546875" style="6" customWidth="1"/>
    <col min="6407" max="6407" width="7" style="6" customWidth="1"/>
    <col min="6408" max="6408" width="13.7109375" style="6" customWidth="1"/>
    <col min="6409" max="6657" width="9.140625" style="6"/>
    <col min="6658" max="6658" width="10.85546875" style="6" customWidth="1"/>
    <col min="6659" max="6659" width="9.140625" style="6"/>
    <col min="6660" max="6660" width="15.42578125" style="6" customWidth="1"/>
    <col min="6661" max="6661" width="30.85546875" style="6" customWidth="1"/>
    <col min="6662" max="6662" width="6.85546875" style="6" customWidth="1"/>
    <col min="6663" max="6663" width="7" style="6" customWidth="1"/>
    <col min="6664" max="6664" width="13.7109375" style="6" customWidth="1"/>
    <col min="6665" max="6913" width="9.140625" style="6"/>
    <col min="6914" max="6914" width="10.85546875" style="6" customWidth="1"/>
    <col min="6915" max="6915" width="9.140625" style="6"/>
    <col min="6916" max="6916" width="15.42578125" style="6" customWidth="1"/>
    <col min="6917" max="6917" width="30.85546875" style="6" customWidth="1"/>
    <col min="6918" max="6918" width="6.85546875" style="6" customWidth="1"/>
    <col min="6919" max="6919" width="7" style="6" customWidth="1"/>
    <col min="6920" max="6920" width="13.7109375" style="6" customWidth="1"/>
    <col min="6921" max="7169" width="9.140625" style="6"/>
    <col min="7170" max="7170" width="10.85546875" style="6" customWidth="1"/>
    <col min="7171" max="7171" width="9.140625" style="6"/>
    <col min="7172" max="7172" width="15.42578125" style="6" customWidth="1"/>
    <col min="7173" max="7173" width="30.85546875" style="6" customWidth="1"/>
    <col min="7174" max="7174" width="6.85546875" style="6" customWidth="1"/>
    <col min="7175" max="7175" width="7" style="6" customWidth="1"/>
    <col min="7176" max="7176" width="13.7109375" style="6" customWidth="1"/>
    <col min="7177" max="7425" width="9.140625" style="6"/>
    <col min="7426" max="7426" width="10.85546875" style="6" customWidth="1"/>
    <col min="7427" max="7427" width="9.140625" style="6"/>
    <col min="7428" max="7428" width="15.42578125" style="6" customWidth="1"/>
    <col min="7429" max="7429" width="30.85546875" style="6" customWidth="1"/>
    <col min="7430" max="7430" width="6.85546875" style="6" customWidth="1"/>
    <col min="7431" max="7431" width="7" style="6" customWidth="1"/>
    <col min="7432" max="7432" width="13.7109375" style="6" customWidth="1"/>
    <col min="7433" max="7681" width="9.140625" style="6"/>
    <col min="7682" max="7682" width="10.85546875" style="6" customWidth="1"/>
    <col min="7683" max="7683" width="9.140625" style="6"/>
    <col min="7684" max="7684" width="15.42578125" style="6" customWidth="1"/>
    <col min="7685" max="7685" width="30.85546875" style="6" customWidth="1"/>
    <col min="7686" max="7686" width="6.85546875" style="6" customWidth="1"/>
    <col min="7687" max="7687" width="7" style="6" customWidth="1"/>
    <col min="7688" max="7688" width="13.7109375" style="6" customWidth="1"/>
    <col min="7689" max="7937" width="9.140625" style="6"/>
    <col min="7938" max="7938" width="10.85546875" style="6" customWidth="1"/>
    <col min="7939" max="7939" width="9.140625" style="6"/>
    <col min="7940" max="7940" width="15.42578125" style="6" customWidth="1"/>
    <col min="7941" max="7941" width="30.85546875" style="6" customWidth="1"/>
    <col min="7942" max="7942" width="6.85546875" style="6" customWidth="1"/>
    <col min="7943" max="7943" width="7" style="6" customWidth="1"/>
    <col min="7944" max="7944" width="13.7109375" style="6" customWidth="1"/>
    <col min="7945" max="8193" width="9.140625" style="6"/>
    <col min="8194" max="8194" width="10.85546875" style="6" customWidth="1"/>
    <col min="8195" max="8195" width="9.140625" style="6"/>
    <col min="8196" max="8196" width="15.42578125" style="6" customWidth="1"/>
    <col min="8197" max="8197" width="30.85546875" style="6" customWidth="1"/>
    <col min="8198" max="8198" width="6.85546875" style="6" customWidth="1"/>
    <col min="8199" max="8199" width="7" style="6" customWidth="1"/>
    <col min="8200" max="8200" width="13.7109375" style="6" customWidth="1"/>
    <col min="8201" max="8449" width="9.140625" style="6"/>
    <col min="8450" max="8450" width="10.85546875" style="6" customWidth="1"/>
    <col min="8451" max="8451" width="9.140625" style="6"/>
    <col min="8452" max="8452" width="15.42578125" style="6" customWidth="1"/>
    <col min="8453" max="8453" width="30.85546875" style="6" customWidth="1"/>
    <col min="8454" max="8454" width="6.85546875" style="6" customWidth="1"/>
    <col min="8455" max="8455" width="7" style="6" customWidth="1"/>
    <col min="8456" max="8456" width="13.7109375" style="6" customWidth="1"/>
    <col min="8457" max="8705" width="9.140625" style="6"/>
    <col min="8706" max="8706" width="10.85546875" style="6" customWidth="1"/>
    <col min="8707" max="8707" width="9.140625" style="6"/>
    <col min="8708" max="8708" width="15.42578125" style="6" customWidth="1"/>
    <col min="8709" max="8709" width="30.85546875" style="6" customWidth="1"/>
    <col min="8710" max="8710" width="6.85546875" style="6" customWidth="1"/>
    <col min="8711" max="8711" width="7" style="6" customWidth="1"/>
    <col min="8712" max="8712" width="13.7109375" style="6" customWidth="1"/>
    <col min="8713" max="8961" width="9.140625" style="6"/>
    <col min="8962" max="8962" width="10.85546875" style="6" customWidth="1"/>
    <col min="8963" max="8963" width="9.140625" style="6"/>
    <col min="8964" max="8964" width="15.42578125" style="6" customWidth="1"/>
    <col min="8965" max="8965" width="30.85546875" style="6" customWidth="1"/>
    <col min="8966" max="8966" width="6.85546875" style="6" customWidth="1"/>
    <col min="8967" max="8967" width="7" style="6" customWidth="1"/>
    <col min="8968" max="8968" width="13.7109375" style="6" customWidth="1"/>
    <col min="8969" max="9217" width="9.140625" style="6"/>
    <col min="9218" max="9218" width="10.85546875" style="6" customWidth="1"/>
    <col min="9219" max="9219" width="9.140625" style="6"/>
    <col min="9220" max="9220" width="15.42578125" style="6" customWidth="1"/>
    <col min="9221" max="9221" width="30.85546875" style="6" customWidth="1"/>
    <col min="9222" max="9222" width="6.85546875" style="6" customWidth="1"/>
    <col min="9223" max="9223" width="7" style="6" customWidth="1"/>
    <col min="9224" max="9224" width="13.7109375" style="6" customWidth="1"/>
    <col min="9225" max="9473" width="9.140625" style="6"/>
    <col min="9474" max="9474" width="10.85546875" style="6" customWidth="1"/>
    <col min="9475" max="9475" width="9.140625" style="6"/>
    <col min="9476" max="9476" width="15.42578125" style="6" customWidth="1"/>
    <col min="9477" max="9477" width="30.85546875" style="6" customWidth="1"/>
    <col min="9478" max="9478" width="6.85546875" style="6" customWidth="1"/>
    <col min="9479" max="9479" width="7" style="6" customWidth="1"/>
    <col min="9480" max="9480" width="13.7109375" style="6" customWidth="1"/>
    <col min="9481" max="9729" width="9.140625" style="6"/>
    <col min="9730" max="9730" width="10.85546875" style="6" customWidth="1"/>
    <col min="9731" max="9731" width="9.140625" style="6"/>
    <col min="9732" max="9732" width="15.42578125" style="6" customWidth="1"/>
    <col min="9733" max="9733" width="30.85546875" style="6" customWidth="1"/>
    <col min="9734" max="9734" width="6.85546875" style="6" customWidth="1"/>
    <col min="9735" max="9735" width="7" style="6" customWidth="1"/>
    <col min="9736" max="9736" width="13.7109375" style="6" customWidth="1"/>
    <col min="9737" max="9985" width="9.140625" style="6"/>
    <col min="9986" max="9986" width="10.85546875" style="6" customWidth="1"/>
    <col min="9987" max="9987" width="9.140625" style="6"/>
    <col min="9988" max="9988" width="15.42578125" style="6" customWidth="1"/>
    <col min="9989" max="9989" width="30.85546875" style="6" customWidth="1"/>
    <col min="9990" max="9990" width="6.85546875" style="6" customWidth="1"/>
    <col min="9991" max="9991" width="7" style="6" customWidth="1"/>
    <col min="9992" max="9992" width="13.7109375" style="6" customWidth="1"/>
    <col min="9993" max="10241" width="9.140625" style="6"/>
    <col min="10242" max="10242" width="10.85546875" style="6" customWidth="1"/>
    <col min="10243" max="10243" width="9.140625" style="6"/>
    <col min="10244" max="10244" width="15.42578125" style="6" customWidth="1"/>
    <col min="10245" max="10245" width="30.85546875" style="6" customWidth="1"/>
    <col min="10246" max="10246" width="6.85546875" style="6" customWidth="1"/>
    <col min="10247" max="10247" width="7" style="6" customWidth="1"/>
    <col min="10248" max="10248" width="13.7109375" style="6" customWidth="1"/>
    <col min="10249" max="10497" width="9.140625" style="6"/>
    <col min="10498" max="10498" width="10.85546875" style="6" customWidth="1"/>
    <col min="10499" max="10499" width="9.140625" style="6"/>
    <col min="10500" max="10500" width="15.42578125" style="6" customWidth="1"/>
    <col min="10501" max="10501" width="30.85546875" style="6" customWidth="1"/>
    <col min="10502" max="10502" width="6.85546875" style="6" customWidth="1"/>
    <col min="10503" max="10503" width="7" style="6" customWidth="1"/>
    <col min="10504" max="10504" width="13.7109375" style="6" customWidth="1"/>
    <col min="10505" max="10753" width="9.140625" style="6"/>
    <col min="10754" max="10754" width="10.85546875" style="6" customWidth="1"/>
    <col min="10755" max="10755" width="9.140625" style="6"/>
    <col min="10756" max="10756" width="15.42578125" style="6" customWidth="1"/>
    <col min="10757" max="10757" width="30.85546875" style="6" customWidth="1"/>
    <col min="10758" max="10758" width="6.85546875" style="6" customWidth="1"/>
    <col min="10759" max="10759" width="7" style="6" customWidth="1"/>
    <col min="10760" max="10760" width="13.7109375" style="6" customWidth="1"/>
    <col min="10761" max="11009" width="9.140625" style="6"/>
    <col min="11010" max="11010" width="10.85546875" style="6" customWidth="1"/>
    <col min="11011" max="11011" width="9.140625" style="6"/>
    <col min="11012" max="11012" width="15.42578125" style="6" customWidth="1"/>
    <col min="11013" max="11013" width="30.85546875" style="6" customWidth="1"/>
    <col min="11014" max="11014" width="6.85546875" style="6" customWidth="1"/>
    <col min="11015" max="11015" width="7" style="6" customWidth="1"/>
    <col min="11016" max="11016" width="13.7109375" style="6" customWidth="1"/>
    <col min="11017" max="11265" width="9.140625" style="6"/>
    <col min="11266" max="11266" width="10.85546875" style="6" customWidth="1"/>
    <col min="11267" max="11267" width="9.140625" style="6"/>
    <col min="11268" max="11268" width="15.42578125" style="6" customWidth="1"/>
    <col min="11269" max="11269" width="30.85546875" style="6" customWidth="1"/>
    <col min="11270" max="11270" width="6.85546875" style="6" customWidth="1"/>
    <col min="11271" max="11271" width="7" style="6" customWidth="1"/>
    <col min="11272" max="11272" width="13.7109375" style="6" customWidth="1"/>
    <col min="11273" max="11521" width="9.140625" style="6"/>
    <col min="11522" max="11522" width="10.85546875" style="6" customWidth="1"/>
    <col min="11523" max="11523" width="9.140625" style="6"/>
    <col min="11524" max="11524" width="15.42578125" style="6" customWidth="1"/>
    <col min="11525" max="11525" width="30.85546875" style="6" customWidth="1"/>
    <col min="11526" max="11526" width="6.85546875" style="6" customWidth="1"/>
    <col min="11527" max="11527" width="7" style="6" customWidth="1"/>
    <col min="11528" max="11528" width="13.7109375" style="6" customWidth="1"/>
    <col min="11529" max="11777" width="9.140625" style="6"/>
    <col min="11778" max="11778" width="10.85546875" style="6" customWidth="1"/>
    <col min="11779" max="11779" width="9.140625" style="6"/>
    <col min="11780" max="11780" width="15.42578125" style="6" customWidth="1"/>
    <col min="11781" max="11781" width="30.85546875" style="6" customWidth="1"/>
    <col min="11782" max="11782" width="6.85546875" style="6" customWidth="1"/>
    <col min="11783" max="11783" width="7" style="6" customWidth="1"/>
    <col min="11784" max="11784" width="13.7109375" style="6" customWidth="1"/>
    <col min="11785" max="12033" width="9.140625" style="6"/>
    <col min="12034" max="12034" width="10.85546875" style="6" customWidth="1"/>
    <col min="12035" max="12035" width="9.140625" style="6"/>
    <col min="12036" max="12036" width="15.42578125" style="6" customWidth="1"/>
    <col min="12037" max="12037" width="30.85546875" style="6" customWidth="1"/>
    <col min="12038" max="12038" width="6.85546875" style="6" customWidth="1"/>
    <col min="12039" max="12039" width="7" style="6" customWidth="1"/>
    <col min="12040" max="12040" width="13.7109375" style="6" customWidth="1"/>
    <col min="12041" max="12289" width="9.140625" style="6"/>
    <col min="12290" max="12290" width="10.85546875" style="6" customWidth="1"/>
    <col min="12291" max="12291" width="9.140625" style="6"/>
    <col min="12292" max="12292" width="15.42578125" style="6" customWidth="1"/>
    <col min="12293" max="12293" width="30.85546875" style="6" customWidth="1"/>
    <col min="12294" max="12294" width="6.85546875" style="6" customWidth="1"/>
    <col min="12295" max="12295" width="7" style="6" customWidth="1"/>
    <col min="12296" max="12296" width="13.7109375" style="6" customWidth="1"/>
    <col min="12297" max="12545" width="9.140625" style="6"/>
    <col min="12546" max="12546" width="10.85546875" style="6" customWidth="1"/>
    <col min="12547" max="12547" width="9.140625" style="6"/>
    <col min="12548" max="12548" width="15.42578125" style="6" customWidth="1"/>
    <col min="12549" max="12549" width="30.85546875" style="6" customWidth="1"/>
    <col min="12550" max="12550" width="6.85546875" style="6" customWidth="1"/>
    <col min="12551" max="12551" width="7" style="6" customWidth="1"/>
    <col min="12552" max="12552" width="13.7109375" style="6" customWidth="1"/>
    <col min="12553" max="12801" width="9.140625" style="6"/>
    <col min="12802" max="12802" width="10.85546875" style="6" customWidth="1"/>
    <col min="12803" max="12803" width="9.140625" style="6"/>
    <col min="12804" max="12804" width="15.42578125" style="6" customWidth="1"/>
    <col min="12805" max="12805" width="30.85546875" style="6" customWidth="1"/>
    <col min="12806" max="12806" width="6.85546875" style="6" customWidth="1"/>
    <col min="12807" max="12807" width="7" style="6" customWidth="1"/>
    <col min="12808" max="12808" width="13.7109375" style="6" customWidth="1"/>
    <col min="12809" max="13057" width="9.140625" style="6"/>
    <col min="13058" max="13058" width="10.85546875" style="6" customWidth="1"/>
    <col min="13059" max="13059" width="9.140625" style="6"/>
    <col min="13060" max="13060" width="15.42578125" style="6" customWidth="1"/>
    <col min="13061" max="13061" width="30.85546875" style="6" customWidth="1"/>
    <col min="13062" max="13062" width="6.85546875" style="6" customWidth="1"/>
    <col min="13063" max="13063" width="7" style="6" customWidth="1"/>
    <col min="13064" max="13064" width="13.7109375" style="6" customWidth="1"/>
    <col min="13065" max="13313" width="9.140625" style="6"/>
    <col min="13314" max="13314" width="10.85546875" style="6" customWidth="1"/>
    <col min="13315" max="13315" width="9.140625" style="6"/>
    <col min="13316" max="13316" width="15.42578125" style="6" customWidth="1"/>
    <col min="13317" max="13317" width="30.85546875" style="6" customWidth="1"/>
    <col min="13318" max="13318" width="6.85546875" style="6" customWidth="1"/>
    <col min="13319" max="13319" width="7" style="6" customWidth="1"/>
    <col min="13320" max="13320" width="13.7109375" style="6" customWidth="1"/>
    <col min="13321" max="13569" width="9.140625" style="6"/>
    <col min="13570" max="13570" width="10.85546875" style="6" customWidth="1"/>
    <col min="13571" max="13571" width="9.140625" style="6"/>
    <col min="13572" max="13572" width="15.42578125" style="6" customWidth="1"/>
    <col min="13573" max="13573" width="30.85546875" style="6" customWidth="1"/>
    <col min="13574" max="13574" width="6.85546875" style="6" customWidth="1"/>
    <col min="13575" max="13575" width="7" style="6" customWidth="1"/>
    <col min="13576" max="13576" width="13.7109375" style="6" customWidth="1"/>
    <col min="13577" max="13825" width="9.140625" style="6"/>
    <col min="13826" max="13826" width="10.85546875" style="6" customWidth="1"/>
    <col min="13827" max="13827" width="9.140625" style="6"/>
    <col min="13828" max="13828" width="15.42578125" style="6" customWidth="1"/>
    <col min="13829" max="13829" width="30.85546875" style="6" customWidth="1"/>
    <col min="13830" max="13830" width="6.85546875" style="6" customWidth="1"/>
    <col min="13831" max="13831" width="7" style="6" customWidth="1"/>
    <col min="13832" max="13832" width="13.7109375" style="6" customWidth="1"/>
    <col min="13833" max="14081" width="9.140625" style="6"/>
    <col min="14082" max="14082" width="10.85546875" style="6" customWidth="1"/>
    <col min="14083" max="14083" width="9.140625" style="6"/>
    <col min="14084" max="14084" width="15.42578125" style="6" customWidth="1"/>
    <col min="14085" max="14085" width="30.85546875" style="6" customWidth="1"/>
    <col min="14086" max="14086" width="6.85546875" style="6" customWidth="1"/>
    <col min="14087" max="14087" width="7" style="6" customWidth="1"/>
    <col min="14088" max="14088" width="13.7109375" style="6" customWidth="1"/>
    <col min="14089" max="14337" width="9.140625" style="6"/>
    <col min="14338" max="14338" width="10.85546875" style="6" customWidth="1"/>
    <col min="14339" max="14339" width="9.140625" style="6"/>
    <col min="14340" max="14340" width="15.42578125" style="6" customWidth="1"/>
    <col min="14341" max="14341" width="30.85546875" style="6" customWidth="1"/>
    <col min="14342" max="14342" width="6.85546875" style="6" customWidth="1"/>
    <col min="14343" max="14343" width="7" style="6" customWidth="1"/>
    <col min="14344" max="14344" width="13.7109375" style="6" customWidth="1"/>
    <col min="14345" max="14593" width="9.140625" style="6"/>
    <col min="14594" max="14594" width="10.85546875" style="6" customWidth="1"/>
    <col min="14595" max="14595" width="9.140625" style="6"/>
    <col min="14596" max="14596" width="15.42578125" style="6" customWidth="1"/>
    <col min="14597" max="14597" width="30.85546875" style="6" customWidth="1"/>
    <col min="14598" max="14598" width="6.85546875" style="6" customWidth="1"/>
    <col min="14599" max="14599" width="7" style="6" customWidth="1"/>
    <col min="14600" max="14600" width="13.7109375" style="6" customWidth="1"/>
    <col min="14601" max="14849" width="9.140625" style="6"/>
    <col min="14850" max="14850" width="10.85546875" style="6" customWidth="1"/>
    <col min="14851" max="14851" width="9.140625" style="6"/>
    <col min="14852" max="14852" width="15.42578125" style="6" customWidth="1"/>
    <col min="14853" max="14853" width="30.85546875" style="6" customWidth="1"/>
    <col min="14854" max="14854" width="6.85546875" style="6" customWidth="1"/>
    <col min="14855" max="14855" width="7" style="6" customWidth="1"/>
    <col min="14856" max="14856" width="13.7109375" style="6" customWidth="1"/>
    <col min="14857" max="15105" width="9.140625" style="6"/>
    <col min="15106" max="15106" width="10.85546875" style="6" customWidth="1"/>
    <col min="15107" max="15107" width="9.140625" style="6"/>
    <col min="15108" max="15108" width="15.42578125" style="6" customWidth="1"/>
    <col min="15109" max="15109" width="30.85546875" style="6" customWidth="1"/>
    <col min="15110" max="15110" width="6.85546875" style="6" customWidth="1"/>
    <col min="15111" max="15111" width="7" style="6" customWidth="1"/>
    <col min="15112" max="15112" width="13.7109375" style="6" customWidth="1"/>
    <col min="15113" max="15361" width="9.140625" style="6"/>
    <col min="15362" max="15362" width="10.85546875" style="6" customWidth="1"/>
    <col min="15363" max="15363" width="9.140625" style="6"/>
    <col min="15364" max="15364" width="15.42578125" style="6" customWidth="1"/>
    <col min="15365" max="15365" width="30.85546875" style="6" customWidth="1"/>
    <col min="15366" max="15366" width="6.85546875" style="6" customWidth="1"/>
    <col min="15367" max="15367" width="7" style="6" customWidth="1"/>
    <col min="15368" max="15368" width="13.7109375" style="6" customWidth="1"/>
    <col min="15369" max="15617" width="9.140625" style="6"/>
    <col min="15618" max="15618" width="10.85546875" style="6" customWidth="1"/>
    <col min="15619" max="15619" width="9.140625" style="6"/>
    <col min="15620" max="15620" width="15.42578125" style="6" customWidth="1"/>
    <col min="15621" max="15621" width="30.85546875" style="6" customWidth="1"/>
    <col min="15622" max="15622" width="6.85546875" style="6" customWidth="1"/>
    <col min="15623" max="15623" width="7" style="6" customWidth="1"/>
    <col min="15624" max="15624" width="13.7109375" style="6" customWidth="1"/>
    <col min="15625" max="15873" width="9.140625" style="6"/>
    <col min="15874" max="15874" width="10.85546875" style="6" customWidth="1"/>
    <col min="15875" max="15875" width="9.140625" style="6"/>
    <col min="15876" max="15876" width="15.42578125" style="6" customWidth="1"/>
    <col min="15877" max="15877" width="30.85546875" style="6" customWidth="1"/>
    <col min="15878" max="15878" width="6.85546875" style="6" customWidth="1"/>
    <col min="15879" max="15879" width="7" style="6" customWidth="1"/>
    <col min="15880" max="15880" width="13.7109375" style="6" customWidth="1"/>
    <col min="15881" max="16129" width="9.140625" style="6"/>
    <col min="16130" max="16130" width="10.85546875" style="6" customWidth="1"/>
    <col min="16131" max="16131" width="9.140625" style="6"/>
    <col min="16132" max="16132" width="15.42578125" style="6" customWidth="1"/>
    <col min="16133" max="16133" width="30.85546875" style="6" customWidth="1"/>
    <col min="16134" max="16134" width="6.85546875" style="6" customWidth="1"/>
    <col min="16135" max="16135" width="7" style="6" customWidth="1"/>
    <col min="16136" max="16136" width="13.7109375" style="6" customWidth="1"/>
    <col min="16137" max="16384" width="9.140625" style="6"/>
  </cols>
  <sheetData>
    <row r="1" spans="1:9">
      <c r="A1" s="163" t="s">
        <v>1</v>
      </c>
      <c r="B1" s="163"/>
      <c r="C1" s="163"/>
      <c r="D1" s="163"/>
      <c r="E1" s="163"/>
      <c r="F1" s="163"/>
      <c r="G1" s="163"/>
      <c r="H1" s="22"/>
    </row>
    <row r="2" spans="1:9">
      <c r="B2" s="31"/>
      <c r="C2" s="31"/>
      <c r="D2" s="31"/>
      <c r="E2" s="31"/>
      <c r="F2" s="31"/>
      <c r="G2" s="31"/>
      <c r="H2" s="31"/>
    </row>
    <row r="3" spans="1:9" s="33" customFormat="1" ht="27.75">
      <c r="A3" s="159" t="s">
        <v>56</v>
      </c>
      <c r="B3" s="159"/>
      <c r="C3" s="159"/>
      <c r="D3" s="159"/>
      <c r="E3" s="159"/>
      <c r="F3" s="159"/>
      <c r="G3" s="159"/>
      <c r="H3" s="25"/>
      <c r="I3" s="25"/>
    </row>
    <row r="4" spans="1:9" s="33" customFormat="1" ht="27.75">
      <c r="A4" s="159" t="s">
        <v>77</v>
      </c>
      <c r="B4" s="159"/>
      <c r="C4" s="159"/>
      <c r="D4" s="159"/>
      <c r="E4" s="159"/>
      <c r="F4" s="159"/>
      <c r="G4" s="159"/>
      <c r="H4" s="25"/>
      <c r="I4" s="25"/>
    </row>
    <row r="5" spans="1:9" s="33" customFormat="1" ht="27.75">
      <c r="A5" s="159" t="s">
        <v>88</v>
      </c>
      <c r="B5" s="159"/>
      <c r="C5" s="159"/>
      <c r="D5" s="159"/>
      <c r="E5" s="159"/>
      <c r="F5" s="159"/>
      <c r="G5" s="159"/>
      <c r="H5" s="25"/>
      <c r="I5" s="25"/>
    </row>
    <row r="6" spans="1:9" s="33" customFormat="1" ht="27.75">
      <c r="A6" s="171" t="s">
        <v>78</v>
      </c>
      <c r="B6" s="171"/>
      <c r="C6" s="171"/>
      <c r="D6" s="171"/>
      <c r="E6" s="171"/>
      <c r="F6" s="171"/>
      <c r="G6" s="171"/>
      <c r="H6" s="25"/>
      <c r="I6" s="25"/>
    </row>
    <row r="7" spans="1:9">
      <c r="B7" s="170"/>
      <c r="C7" s="170"/>
      <c r="D7" s="170"/>
      <c r="E7" s="170"/>
      <c r="F7" s="170"/>
      <c r="G7" s="170"/>
      <c r="H7" s="170"/>
    </row>
    <row r="8" spans="1:9" s="12" customFormat="1" ht="24">
      <c r="B8" s="13" t="s">
        <v>57</v>
      </c>
      <c r="F8" s="73"/>
      <c r="G8" s="73"/>
      <c r="H8" s="73"/>
    </row>
    <row r="9" spans="1:9" s="12" customFormat="1" ht="24.75" thickBot="1">
      <c r="B9" s="74" t="s">
        <v>58</v>
      </c>
      <c r="F9" s="73"/>
      <c r="G9" s="73"/>
      <c r="H9" s="73"/>
    </row>
    <row r="10" spans="1:9" s="12" customFormat="1" ht="25.5" thickTop="1" thickBot="1">
      <c r="B10" s="167" t="s">
        <v>0</v>
      </c>
      <c r="C10" s="168"/>
      <c r="D10" s="169"/>
      <c r="E10" s="75" t="s">
        <v>2</v>
      </c>
      <c r="F10" s="75" t="s">
        <v>3</v>
      </c>
      <c r="G10" s="73"/>
    </row>
    <row r="11" spans="1:9" s="12" customFormat="1" ht="24.75" thickTop="1">
      <c r="B11" s="160" t="s">
        <v>47</v>
      </c>
      <c r="C11" s="161"/>
      <c r="D11" s="162"/>
      <c r="E11" s="78">
        <f>DATA!D47</f>
        <v>7</v>
      </c>
      <c r="F11" s="77">
        <f>E11*100/E22</f>
        <v>20</v>
      </c>
      <c r="G11" s="73"/>
    </row>
    <row r="12" spans="1:9" s="12" customFormat="1" ht="24">
      <c r="B12" s="172" t="s">
        <v>93</v>
      </c>
      <c r="C12" s="173"/>
      <c r="D12" s="174"/>
      <c r="E12" s="76">
        <f>DATA!D45</f>
        <v>6</v>
      </c>
      <c r="F12" s="77">
        <f>E12*100/E22</f>
        <v>17.142857142857142</v>
      </c>
      <c r="G12" s="73"/>
    </row>
    <row r="13" spans="1:9" s="12" customFormat="1" ht="24">
      <c r="B13" s="172" t="s">
        <v>63</v>
      </c>
      <c r="C13" s="173"/>
      <c r="D13" s="174"/>
      <c r="E13" s="76">
        <f>DATA!D43</f>
        <v>5</v>
      </c>
      <c r="F13" s="77">
        <f>E13*100/E22</f>
        <v>14.285714285714286</v>
      </c>
      <c r="G13" s="73"/>
    </row>
    <row r="14" spans="1:9" s="12" customFormat="1" ht="24">
      <c r="B14" s="172" t="s">
        <v>94</v>
      </c>
      <c r="C14" s="173"/>
      <c r="D14" s="174"/>
      <c r="E14" s="76">
        <f>DATA!D46</f>
        <v>4</v>
      </c>
      <c r="F14" s="77">
        <f>E14*100/E22</f>
        <v>11.428571428571429</v>
      </c>
      <c r="G14" s="73"/>
    </row>
    <row r="15" spans="1:9" s="12" customFormat="1" ht="24">
      <c r="B15" s="172" t="s">
        <v>95</v>
      </c>
      <c r="C15" s="173"/>
      <c r="D15" s="174"/>
      <c r="E15" s="76">
        <f>DATA!D50</f>
        <v>3</v>
      </c>
      <c r="F15" s="77">
        <f>E15*100/E22</f>
        <v>8.5714285714285712</v>
      </c>
      <c r="G15" s="73"/>
    </row>
    <row r="16" spans="1:9" s="12" customFormat="1" ht="24">
      <c r="B16" s="172" t="s">
        <v>68</v>
      </c>
      <c r="C16" s="173"/>
      <c r="D16" s="174"/>
      <c r="E16" s="76">
        <f>DATA!D42</f>
        <v>2</v>
      </c>
      <c r="F16" s="77">
        <f>E16*100/E22</f>
        <v>5.7142857142857144</v>
      </c>
      <c r="G16" s="73"/>
    </row>
    <row r="17" spans="2:8" s="12" customFormat="1" ht="24">
      <c r="B17" s="149" t="s">
        <v>97</v>
      </c>
      <c r="C17" s="150"/>
      <c r="D17" s="151"/>
      <c r="E17" s="76">
        <f>DATA!D49</f>
        <v>2</v>
      </c>
      <c r="F17" s="77">
        <f>E17*100/E22</f>
        <v>5.7142857142857144</v>
      </c>
      <c r="G17" s="73"/>
    </row>
    <row r="18" spans="2:8" s="12" customFormat="1" ht="24">
      <c r="B18" s="172" t="s">
        <v>64</v>
      </c>
      <c r="C18" s="173"/>
      <c r="D18" s="174"/>
      <c r="E18" s="76">
        <f>DATA!D44</f>
        <v>1</v>
      </c>
      <c r="F18" s="77">
        <f>E18*100/E22</f>
        <v>2.8571428571428572</v>
      </c>
      <c r="G18" s="73"/>
    </row>
    <row r="19" spans="2:8" s="12" customFormat="1" ht="24">
      <c r="B19" s="172" t="s">
        <v>96</v>
      </c>
      <c r="C19" s="173"/>
      <c r="D19" s="174"/>
      <c r="E19" s="76">
        <f>DATA!D48</f>
        <v>1</v>
      </c>
      <c r="F19" s="77">
        <f>E19*100/E22</f>
        <v>2.8571428571428572</v>
      </c>
      <c r="G19" s="73"/>
    </row>
    <row r="20" spans="2:8" s="12" customFormat="1" ht="24">
      <c r="B20" s="160" t="s">
        <v>46</v>
      </c>
      <c r="C20" s="161"/>
      <c r="D20" s="162"/>
      <c r="E20" s="76">
        <f>DATA!D51</f>
        <v>1</v>
      </c>
      <c r="F20" s="77">
        <f>E20*100/E22</f>
        <v>2.8571428571428572</v>
      </c>
      <c r="G20" s="73"/>
    </row>
    <row r="21" spans="2:8" s="12" customFormat="1" ht="24">
      <c r="B21" s="79" t="s">
        <v>27</v>
      </c>
      <c r="C21" s="80"/>
      <c r="D21" s="81"/>
      <c r="E21" s="19">
        <f>DATA!D52</f>
        <v>3</v>
      </c>
      <c r="F21" s="77">
        <f>E21*100/E22</f>
        <v>8.5714285714285712</v>
      </c>
      <c r="G21" s="73"/>
    </row>
    <row r="22" spans="2:8" s="12" customFormat="1" ht="24.75" thickBot="1">
      <c r="B22" s="164" t="s">
        <v>4</v>
      </c>
      <c r="C22" s="165"/>
      <c r="D22" s="166"/>
      <c r="E22" s="82">
        <f>SUM(E11:E21)</f>
        <v>35</v>
      </c>
      <c r="F22" s="139">
        <f>E22*100/E22</f>
        <v>100</v>
      </c>
      <c r="G22" s="73"/>
    </row>
    <row r="23" spans="2:8" s="12" customFormat="1" ht="24.75" thickTop="1">
      <c r="F23" s="73"/>
      <c r="G23" s="73"/>
    </row>
    <row r="24" spans="2:8" s="12" customFormat="1" ht="24">
      <c r="B24" s="26"/>
      <c r="C24" s="12" t="s">
        <v>98</v>
      </c>
      <c r="F24" s="73"/>
      <c r="G24" s="73"/>
      <c r="H24" s="73"/>
    </row>
    <row r="25" spans="2:8" s="12" customFormat="1" ht="24">
      <c r="B25" s="12" t="s">
        <v>99</v>
      </c>
      <c r="F25" s="73"/>
      <c r="G25" s="73"/>
      <c r="H25" s="73"/>
    </row>
    <row r="26" spans="2:8" s="12" customFormat="1" ht="24">
      <c r="B26" s="12" t="s">
        <v>100</v>
      </c>
      <c r="F26" s="73"/>
      <c r="G26" s="73"/>
      <c r="H26" s="73"/>
    </row>
    <row r="29" spans="2:8" s="20" customFormat="1">
      <c r="B29" s="21"/>
      <c r="C29" s="21"/>
      <c r="D29" s="21"/>
      <c r="E29" s="21"/>
      <c r="F29" s="21"/>
      <c r="G29" s="21"/>
      <c r="H29" s="21"/>
    </row>
    <row r="30" spans="2:8" s="20" customFormat="1"/>
    <row r="31" spans="2:8" s="20" customFormat="1"/>
    <row r="32" spans="2:8" s="20" customFormat="1"/>
    <row r="33" spans="6:8" s="20" customFormat="1"/>
    <row r="34" spans="6:8" s="20" customFormat="1"/>
    <row r="35" spans="6:8" s="20" customFormat="1"/>
    <row r="36" spans="6:8" s="20" customFormat="1"/>
    <row r="37" spans="6:8" s="20" customFormat="1"/>
    <row r="38" spans="6:8" s="20" customFormat="1"/>
    <row r="39" spans="6:8" s="20" customFormat="1"/>
    <row r="40" spans="6:8" s="20" customFormat="1"/>
    <row r="41" spans="6:8" s="20" customFormat="1"/>
    <row r="42" spans="6:8" s="20" customFormat="1"/>
    <row r="43" spans="6:8" s="20" customFormat="1"/>
    <row r="44" spans="6:8" s="20" customFormat="1"/>
    <row r="45" spans="6:8" s="20" customFormat="1"/>
    <row r="46" spans="6:8">
      <c r="F46" s="6"/>
      <c r="G46" s="6"/>
      <c r="H46" s="6"/>
    </row>
    <row r="47" spans="6:8">
      <c r="F47" s="6"/>
      <c r="G47" s="6"/>
      <c r="H47" s="6"/>
    </row>
    <row r="48" spans="6:8">
      <c r="F48" s="6"/>
      <c r="G48" s="6"/>
      <c r="H48" s="6"/>
    </row>
    <row r="49" spans="2:8">
      <c r="F49" s="6"/>
      <c r="G49" s="6"/>
      <c r="H49" s="6"/>
    </row>
    <row r="50" spans="2:8">
      <c r="F50" s="6"/>
      <c r="G50" s="6"/>
      <c r="H50" s="6"/>
    </row>
    <row r="51" spans="2:8">
      <c r="F51" s="6"/>
      <c r="G51" s="6"/>
      <c r="H51" s="6"/>
    </row>
    <row r="52" spans="2:8" s="10" customFormat="1"/>
    <row r="53" spans="2:8" s="10" customFormat="1"/>
    <row r="54" spans="2:8" s="10" customFormat="1"/>
    <row r="55" spans="2:8" s="10" customFormat="1"/>
    <row r="56" spans="2:8" s="10" customFormat="1"/>
    <row r="57" spans="2:8" s="10" customFormat="1"/>
    <row r="58" spans="2:8" s="10" customFormat="1">
      <c r="B58" s="11"/>
      <c r="C58" s="11"/>
    </row>
    <row r="59" spans="2:8">
      <c r="B59" s="8"/>
      <c r="C59" s="8"/>
      <c r="D59" s="8"/>
      <c r="E59" s="8"/>
      <c r="F59" s="9"/>
      <c r="G59" s="9"/>
      <c r="H59" s="9"/>
    </row>
    <row r="60" spans="2:8">
      <c r="B60" s="8"/>
      <c r="C60" s="8"/>
      <c r="D60" s="8"/>
      <c r="E60" s="8"/>
      <c r="F60" s="9"/>
      <c r="G60" s="9"/>
      <c r="H60" s="9"/>
    </row>
    <row r="61" spans="2:8">
      <c r="B61" s="8"/>
      <c r="C61" s="8"/>
      <c r="D61" s="8"/>
      <c r="E61" s="8"/>
      <c r="F61" s="9"/>
      <c r="G61" s="9"/>
      <c r="H61" s="9"/>
    </row>
    <row r="62" spans="2:8">
      <c r="B62" s="8"/>
      <c r="C62" s="8"/>
      <c r="D62" s="8"/>
      <c r="E62" s="8"/>
      <c r="F62" s="9"/>
      <c r="G62" s="9"/>
      <c r="H62" s="9"/>
    </row>
    <row r="63" spans="2:8">
      <c r="B63" s="8"/>
      <c r="C63" s="8"/>
      <c r="D63" s="8"/>
      <c r="E63" s="8"/>
      <c r="F63" s="9"/>
      <c r="G63" s="9"/>
      <c r="H63" s="9"/>
    </row>
    <row r="64" spans="2:8">
      <c r="B64" s="8"/>
      <c r="C64" s="8"/>
      <c r="D64" s="8"/>
      <c r="E64" s="8"/>
      <c r="F64" s="9"/>
      <c r="G64" s="9"/>
      <c r="H64" s="9"/>
    </row>
    <row r="65" spans="2:8">
      <c r="B65" s="8"/>
      <c r="C65" s="8"/>
      <c r="D65" s="8"/>
      <c r="E65" s="8"/>
      <c r="F65" s="9"/>
      <c r="G65" s="9"/>
      <c r="H65" s="9"/>
    </row>
    <row r="66" spans="2:8">
      <c r="B66" s="8"/>
      <c r="C66" s="8"/>
      <c r="D66" s="8"/>
      <c r="E66" s="8"/>
      <c r="F66" s="9"/>
      <c r="G66" s="9"/>
      <c r="H66" s="9"/>
    </row>
    <row r="67" spans="2:8">
      <c r="B67" s="8"/>
      <c r="C67" s="8"/>
      <c r="D67" s="8"/>
      <c r="E67" s="8"/>
      <c r="F67" s="9"/>
      <c r="G67" s="9"/>
      <c r="H67" s="9"/>
    </row>
    <row r="68" spans="2:8">
      <c r="B68" s="8"/>
      <c r="C68" s="8"/>
      <c r="D68" s="8"/>
      <c r="E68" s="8"/>
      <c r="F68" s="9"/>
      <c r="G68" s="9"/>
      <c r="H68" s="9"/>
    </row>
    <row r="69" spans="2:8">
      <c r="B69" s="8"/>
      <c r="C69" s="8"/>
      <c r="D69" s="8"/>
      <c r="E69" s="8"/>
      <c r="F69" s="9"/>
      <c r="G69" s="9"/>
      <c r="H69" s="9"/>
    </row>
    <row r="70" spans="2:8">
      <c r="B70" s="8"/>
      <c r="C70" s="8"/>
      <c r="D70" s="8"/>
      <c r="E70" s="8"/>
      <c r="F70" s="9"/>
      <c r="G70" s="9"/>
      <c r="H70" s="9"/>
    </row>
  </sheetData>
  <mergeCells count="17">
    <mergeCell ref="B22:D22"/>
    <mergeCell ref="B10:D10"/>
    <mergeCell ref="B7:H7"/>
    <mergeCell ref="A6:G6"/>
    <mergeCell ref="B12:D12"/>
    <mergeCell ref="B13:D13"/>
    <mergeCell ref="B18:D18"/>
    <mergeCell ref="B19:D19"/>
    <mergeCell ref="B11:D11"/>
    <mergeCell ref="B14:D14"/>
    <mergeCell ref="B15:D15"/>
    <mergeCell ref="B16:D16"/>
    <mergeCell ref="A5:G5"/>
    <mergeCell ref="B20:D20"/>
    <mergeCell ref="A3:G3"/>
    <mergeCell ref="A1:G1"/>
    <mergeCell ref="A4:G4"/>
  </mergeCells>
  <pageMargins left="0.45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20" zoomScaleNormal="130" zoomScaleSheetLayoutView="120" workbookViewId="0">
      <selection activeCell="B16" sqref="B16"/>
    </sheetView>
  </sheetViews>
  <sheetFormatPr defaultRowHeight="15"/>
  <cols>
    <col min="1" max="1" width="8.140625" customWidth="1"/>
    <col min="2" max="2" width="47.140625" customWidth="1"/>
    <col min="3" max="3" width="8.85546875" customWidth="1"/>
    <col min="4" max="4" width="10.140625" customWidth="1"/>
    <col min="5" max="5" width="11.7109375" customWidth="1"/>
    <col min="9" max="9" width="10.42578125" customWidth="1"/>
    <col min="258" max="258" width="49.85546875" customWidth="1"/>
    <col min="259" max="259" width="14.85546875" customWidth="1"/>
    <col min="260" max="260" width="16" customWidth="1"/>
    <col min="265" max="265" width="10.42578125" customWidth="1"/>
    <col min="514" max="514" width="49.85546875" customWidth="1"/>
    <col min="515" max="515" width="14.85546875" customWidth="1"/>
    <col min="516" max="516" width="16" customWidth="1"/>
    <col min="521" max="521" width="10.42578125" customWidth="1"/>
    <col min="770" max="770" width="49.85546875" customWidth="1"/>
    <col min="771" max="771" width="14.85546875" customWidth="1"/>
    <col min="772" max="772" width="16" customWidth="1"/>
    <col min="777" max="777" width="10.42578125" customWidth="1"/>
    <col min="1026" max="1026" width="49.85546875" customWidth="1"/>
    <col min="1027" max="1027" width="14.85546875" customWidth="1"/>
    <col min="1028" max="1028" width="16" customWidth="1"/>
    <col min="1033" max="1033" width="10.42578125" customWidth="1"/>
    <col min="1282" max="1282" width="49.85546875" customWidth="1"/>
    <col min="1283" max="1283" width="14.85546875" customWidth="1"/>
    <col min="1284" max="1284" width="16" customWidth="1"/>
    <col min="1289" max="1289" width="10.42578125" customWidth="1"/>
    <col min="1538" max="1538" width="49.85546875" customWidth="1"/>
    <col min="1539" max="1539" width="14.85546875" customWidth="1"/>
    <col min="1540" max="1540" width="16" customWidth="1"/>
    <col min="1545" max="1545" width="10.42578125" customWidth="1"/>
    <col min="1794" max="1794" width="49.85546875" customWidth="1"/>
    <col min="1795" max="1795" width="14.85546875" customWidth="1"/>
    <col min="1796" max="1796" width="16" customWidth="1"/>
    <col min="1801" max="1801" width="10.42578125" customWidth="1"/>
    <col min="2050" max="2050" width="49.85546875" customWidth="1"/>
    <col min="2051" max="2051" width="14.85546875" customWidth="1"/>
    <col min="2052" max="2052" width="16" customWidth="1"/>
    <col min="2057" max="2057" width="10.42578125" customWidth="1"/>
    <col min="2306" max="2306" width="49.85546875" customWidth="1"/>
    <col min="2307" max="2307" width="14.85546875" customWidth="1"/>
    <col min="2308" max="2308" width="16" customWidth="1"/>
    <col min="2313" max="2313" width="10.42578125" customWidth="1"/>
    <col min="2562" max="2562" width="49.85546875" customWidth="1"/>
    <col min="2563" max="2563" width="14.85546875" customWidth="1"/>
    <col min="2564" max="2564" width="16" customWidth="1"/>
    <col min="2569" max="2569" width="10.42578125" customWidth="1"/>
    <col min="2818" max="2818" width="49.85546875" customWidth="1"/>
    <col min="2819" max="2819" width="14.85546875" customWidth="1"/>
    <col min="2820" max="2820" width="16" customWidth="1"/>
    <col min="2825" max="2825" width="10.42578125" customWidth="1"/>
    <col min="3074" max="3074" width="49.85546875" customWidth="1"/>
    <col min="3075" max="3075" width="14.85546875" customWidth="1"/>
    <col min="3076" max="3076" width="16" customWidth="1"/>
    <col min="3081" max="3081" width="10.42578125" customWidth="1"/>
    <col min="3330" max="3330" width="49.85546875" customWidth="1"/>
    <col min="3331" max="3331" width="14.85546875" customWidth="1"/>
    <col min="3332" max="3332" width="16" customWidth="1"/>
    <col min="3337" max="3337" width="10.42578125" customWidth="1"/>
    <col min="3586" max="3586" width="49.85546875" customWidth="1"/>
    <col min="3587" max="3587" width="14.85546875" customWidth="1"/>
    <col min="3588" max="3588" width="16" customWidth="1"/>
    <col min="3593" max="3593" width="10.42578125" customWidth="1"/>
    <col min="3842" max="3842" width="49.85546875" customWidth="1"/>
    <col min="3843" max="3843" width="14.85546875" customWidth="1"/>
    <col min="3844" max="3844" width="16" customWidth="1"/>
    <col min="3849" max="3849" width="10.42578125" customWidth="1"/>
    <col min="4098" max="4098" width="49.85546875" customWidth="1"/>
    <col min="4099" max="4099" width="14.85546875" customWidth="1"/>
    <col min="4100" max="4100" width="16" customWidth="1"/>
    <col min="4105" max="4105" width="10.42578125" customWidth="1"/>
    <col min="4354" max="4354" width="49.85546875" customWidth="1"/>
    <col min="4355" max="4355" width="14.85546875" customWidth="1"/>
    <col min="4356" max="4356" width="16" customWidth="1"/>
    <col min="4361" max="4361" width="10.42578125" customWidth="1"/>
    <col min="4610" max="4610" width="49.85546875" customWidth="1"/>
    <col min="4611" max="4611" width="14.85546875" customWidth="1"/>
    <col min="4612" max="4612" width="16" customWidth="1"/>
    <col min="4617" max="4617" width="10.42578125" customWidth="1"/>
    <col min="4866" max="4866" width="49.85546875" customWidth="1"/>
    <col min="4867" max="4867" width="14.85546875" customWidth="1"/>
    <col min="4868" max="4868" width="16" customWidth="1"/>
    <col min="4873" max="4873" width="10.42578125" customWidth="1"/>
    <col min="5122" max="5122" width="49.85546875" customWidth="1"/>
    <col min="5123" max="5123" width="14.85546875" customWidth="1"/>
    <col min="5124" max="5124" width="16" customWidth="1"/>
    <col min="5129" max="5129" width="10.42578125" customWidth="1"/>
    <col min="5378" max="5378" width="49.85546875" customWidth="1"/>
    <col min="5379" max="5379" width="14.85546875" customWidth="1"/>
    <col min="5380" max="5380" width="16" customWidth="1"/>
    <col min="5385" max="5385" width="10.42578125" customWidth="1"/>
    <col min="5634" max="5634" width="49.85546875" customWidth="1"/>
    <col min="5635" max="5635" width="14.85546875" customWidth="1"/>
    <col min="5636" max="5636" width="16" customWidth="1"/>
    <col min="5641" max="5641" width="10.42578125" customWidth="1"/>
    <col min="5890" max="5890" width="49.85546875" customWidth="1"/>
    <col min="5891" max="5891" width="14.85546875" customWidth="1"/>
    <col min="5892" max="5892" width="16" customWidth="1"/>
    <col min="5897" max="5897" width="10.42578125" customWidth="1"/>
    <col min="6146" max="6146" width="49.85546875" customWidth="1"/>
    <col min="6147" max="6147" width="14.85546875" customWidth="1"/>
    <col min="6148" max="6148" width="16" customWidth="1"/>
    <col min="6153" max="6153" width="10.42578125" customWidth="1"/>
    <col min="6402" max="6402" width="49.85546875" customWidth="1"/>
    <col min="6403" max="6403" width="14.85546875" customWidth="1"/>
    <col min="6404" max="6404" width="16" customWidth="1"/>
    <col min="6409" max="6409" width="10.42578125" customWidth="1"/>
    <col min="6658" max="6658" width="49.85546875" customWidth="1"/>
    <col min="6659" max="6659" width="14.85546875" customWidth="1"/>
    <col min="6660" max="6660" width="16" customWidth="1"/>
    <col min="6665" max="6665" width="10.42578125" customWidth="1"/>
    <col min="6914" max="6914" width="49.85546875" customWidth="1"/>
    <col min="6915" max="6915" width="14.85546875" customWidth="1"/>
    <col min="6916" max="6916" width="16" customWidth="1"/>
    <col min="6921" max="6921" width="10.42578125" customWidth="1"/>
    <col min="7170" max="7170" width="49.85546875" customWidth="1"/>
    <col min="7171" max="7171" width="14.85546875" customWidth="1"/>
    <col min="7172" max="7172" width="16" customWidth="1"/>
    <col min="7177" max="7177" width="10.42578125" customWidth="1"/>
    <col min="7426" max="7426" width="49.85546875" customWidth="1"/>
    <col min="7427" max="7427" width="14.85546875" customWidth="1"/>
    <col min="7428" max="7428" width="16" customWidth="1"/>
    <col min="7433" max="7433" width="10.42578125" customWidth="1"/>
    <col min="7682" max="7682" width="49.85546875" customWidth="1"/>
    <col min="7683" max="7683" width="14.85546875" customWidth="1"/>
    <col min="7684" max="7684" width="16" customWidth="1"/>
    <col min="7689" max="7689" width="10.42578125" customWidth="1"/>
    <col min="7938" max="7938" width="49.85546875" customWidth="1"/>
    <col min="7939" max="7939" width="14.85546875" customWidth="1"/>
    <col min="7940" max="7940" width="16" customWidth="1"/>
    <col min="7945" max="7945" width="10.42578125" customWidth="1"/>
    <col min="8194" max="8194" width="49.85546875" customWidth="1"/>
    <col min="8195" max="8195" width="14.85546875" customWidth="1"/>
    <col min="8196" max="8196" width="16" customWidth="1"/>
    <col min="8201" max="8201" width="10.42578125" customWidth="1"/>
    <col min="8450" max="8450" width="49.85546875" customWidth="1"/>
    <col min="8451" max="8451" width="14.85546875" customWidth="1"/>
    <col min="8452" max="8452" width="16" customWidth="1"/>
    <col min="8457" max="8457" width="10.42578125" customWidth="1"/>
    <col min="8706" max="8706" width="49.85546875" customWidth="1"/>
    <col min="8707" max="8707" width="14.85546875" customWidth="1"/>
    <col min="8708" max="8708" width="16" customWidth="1"/>
    <col min="8713" max="8713" width="10.42578125" customWidth="1"/>
    <col min="8962" max="8962" width="49.85546875" customWidth="1"/>
    <col min="8963" max="8963" width="14.85546875" customWidth="1"/>
    <col min="8964" max="8964" width="16" customWidth="1"/>
    <col min="8969" max="8969" width="10.42578125" customWidth="1"/>
    <col min="9218" max="9218" width="49.85546875" customWidth="1"/>
    <col min="9219" max="9219" width="14.85546875" customWidth="1"/>
    <col min="9220" max="9220" width="16" customWidth="1"/>
    <col min="9225" max="9225" width="10.42578125" customWidth="1"/>
    <col min="9474" max="9474" width="49.85546875" customWidth="1"/>
    <col min="9475" max="9475" width="14.85546875" customWidth="1"/>
    <col min="9476" max="9476" width="16" customWidth="1"/>
    <col min="9481" max="9481" width="10.42578125" customWidth="1"/>
    <col min="9730" max="9730" width="49.85546875" customWidth="1"/>
    <col min="9731" max="9731" width="14.85546875" customWidth="1"/>
    <col min="9732" max="9732" width="16" customWidth="1"/>
    <col min="9737" max="9737" width="10.42578125" customWidth="1"/>
    <col min="9986" max="9986" width="49.85546875" customWidth="1"/>
    <col min="9987" max="9987" width="14.85546875" customWidth="1"/>
    <col min="9988" max="9988" width="16" customWidth="1"/>
    <col min="9993" max="9993" width="10.42578125" customWidth="1"/>
    <col min="10242" max="10242" width="49.85546875" customWidth="1"/>
    <col min="10243" max="10243" width="14.85546875" customWidth="1"/>
    <col min="10244" max="10244" width="16" customWidth="1"/>
    <col min="10249" max="10249" width="10.42578125" customWidth="1"/>
    <col min="10498" max="10498" width="49.85546875" customWidth="1"/>
    <col min="10499" max="10499" width="14.85546875" customWidth="1"/>
    <col min="10500" max="10500" width="16" customWidth="1"/>
    <col min="10505" max="10505" width="10.42578125" customWidth="1"/>
    <col min="10754" max="10754" width="49.85546875" customWidth="1"/>
    <col min="10755" max="10755" width="14.85546875" customWidth="1"/>
    <col min="10756" max="10756" width="16" customWidth="1"/>
    <col min="10761" max="10761" width="10.42578125" customWidth="1"/>
    <col min="11010" max="11010" width="49.85546875" customWidth="1"/>
    <col min="11011" max="11011" width="14.85546875" customWidth="1"/>
    <col min="11012" max="11012" width="16" customWidth="1"/>
    <col min="11017" max="11017" width="10.42578125" customWidth="1"/>
    <col min="11266" max="11266" width="49.85546875" customWidth="1"/>
    <col min="11267" max="11267" width="14.85546875" customWidth="1"/>
    <col min="11268" max="11268" width="16" customWidth="1"/>
    <col min="11273" max="11273" width="10.42578125" customWidth="1"/>
    <col min="11522" max="11522" width="49.85546875" customWidth="1"/>
    <col min="11523" max="11523" width="14.85546875" customWidth="1"/>
    <col min="11524" max="11524" width="16" customWidth="1"/>
    <col min="11529" max="11529" width="10.42578125" customWidth="1"/>
    <col min="11778" max="11778" width="49.85546875" customWidth="1"/>
    <col min="11779" max="11779" width="14.85546875" customWidth="1"/>
    <col min="11780" max="11780" width="16" customWidth="1"/>
    <col min="11785" max="11785" width="10.42578125" customWidth="1"/>
    <col min="12034" max="12034" width="49.85546875" customWidth="1"/>
    <col min="12035" max="12035" width="14.85546875" customWidth="1"/>
    <col min="12036" max="12036" width="16" customWidth="1"/>
    <col min="12041" max="12041" width="10.42578125" customWidth="1"/>
    <col min="12290" max="12290" width="49.85546875" customWidth="1"/>
    <col min="12291" max="12291" width="14.85546875" customWidth="1"/>
    <col min="12292" max="12292" width="16" customWidth="1"/>
    <col min="12297" max="12297" width="10.42578125" customWidth="1"/>
    <col min="12546" max="12546" width="49.85546875" customWidth="1"/>
    <col min="12547" max="12547" width="14.85546875" customWidth="1"/>
    <col min="12548" max="12548" width="16" customWidth="1"/>
    <col min="12553" max="12553" width="10.42578125" customWidth="1"/>
    <col min="12802" max="12802" width="49.85546875" customWidth="1"/>
    <col min="12803" max="12803" width="14.85546875" customWidth="1"/>
    <col min="12804" max="12804" width="16" customWidth="1"/>
    <col min="12809" max="12809" width="10.42578125" customWidth="1"/>
    <col min="13058" max="13058" width="49.85546875" customWidth="1"/>
    <col min="13059" max="13059" width="14.85546875" customWidth="1"/>
    <col min="13060" max="13060" width="16" customWidth="1"/>
    <col min="13065" max="13065" width="10.42578125" customWidth="1"/>
    <col min="13314" max="13314" width="49.85546875" customWidth="1"/>
    <col min="13315" max="13315" width="14.85546875" customWidth="1"/>
    <col min="13316" max="13316" width="16" customWidth="1"/>
    <col min="13321" max="13321" width="10.42578125" customWidth="1"/>
    <col min="13570" max="13570" width="49.85546875" customWidth="1"/>
    <col min="13571" max="13571" width="14.85546875" customWidth="1"/>
    <col min="13572" max="13572" width="16" customWidth="1"/>
    <col min="13577" max="13577" width="10.42578125" customWidth="1"/>
    <col min="13826" max="13826" width="49.85546875" customWidth="1"/>
    <col min="13827" max="13827" width="14.85546875" customWidth="1"/>
    <col min="13828" max="13828" width="16" customWidth="1"/>
    <col min="13833" max="13833" width="10.42578125" customWidth="1"/>
    <col min="14082" max="14082" width="49.85546875" customWidth="1"/>
    <col min="14083" max="14083" width="14.85546875" customWidth="1"/>
    <col min="14084" max="14084" width="16" customWidth="1"/>
    <col min="14089" max="14089" width="10.42578125" customWidth="1"/>
    <col min="14338" max="14338" width="49.85546875" customWidth="1"/>
    <col min="14339" max="14339" width="14.85546875" customWidth="1"/>
    <col min="14340" max="14340" width="16" customWidth="1"/>
    <col min="14345" max="14345" width="10.42578125" customWidth="1"/>
    <col min="14594" max="14594" width="49.85546875" customWidth="1"/>
    <col min="14595" max="14595" width="14.85546875" customWidth="1"/>
    <col min="14596" max="14596" width="16" customWidth="1"/>
    <col min="14601" max="14601" width="10.42578125" customWidth="1"/>
    <col min="14850" max="14850" width="49.85546875" customWidth="1"/>
    <col min="14851" max="14851" width="14.85546875" customWidth="1"/>
    <col min="14852" max="14852" width="16" customWidth="1"/>
    <col min="14857" max="14857" width="10.42578125" customWidth="1"/>
    <col min="15106" max="15106" width="49.85546875" customWidth="1"/>
    <col min="15107" max="15107" width="14.85546875" customWidth="1"/>
    <col min="15108" max="15108" width="16" customWidth="1"/>
    <col min="15113" max="15113" width="10.42578125" customWidth="1"/>
    <col min="15362" max="15362" width="49.85546875" customWidth="1"/>
    <col min="15363" max="15363" width="14.85546875" customWidth="1"/>
    <col min="15364" max="15364" width="16" customWidth="1"/>
    <col min="15369" max="15369" width="10.42578125" customWidth="1"/>
    <col min="15618" max="15618" width="49.85546875" customWidth="1"/>
    <col min="15619" max="15619" width="14.85546875" customWidth="1"/>
    <col min="15620" max="15620" width="16" customWidth="1"/>
    <col min="15625" max="15625" width="10.42578125" customWidth="1"/>
    <col min="15874" max="15874" width="49.85546875" customWidth="1"/>
    <col min="15875" max="15875" width="14.85546875" customWidth="1"/>
    <col min="15876" max="15876" width="16" customWidth="1"/>
    <col min="15881" max="15881" width="10.42578125" customWidth="1"/>
    <col min="16130" max="16130" width="49.85546875" customWidth="1"/>
    <col min="16131" max="16131" width="14.85546875" customWidth="1"/>
    <col min="16132" max="16132" width="16" customWidth="1"/>
    <col min="16137" max="16137" width="10.42578125" customWidth="1"/>
  </cols>
  <sheetData>
    <row r="1" spans="1:8" ht="23.25">
      <c r="B1" s="163" t="s">
        <v>50</v>
      </c>
      <c r="C1" s="163"/>
      <c r="D1" s="163"/>
      <c r="E1" s="22"/>
      <c r="F1" s="22"/>
      <c r="G1" s="22"/>
      <c r="H1" s="22"/>
    </row>
    <row r="2" spans="1:8" ht="23.25">
      <c r="B2" s="31"/>
      <c r="C2" s="31"/>
      <c r="D2" s="31"/>
      <c r="E2" s="22"/>
      <c r="F2" s="22"/>
      <c r="G2" s="22"/>
      <c r="H2" s="22"/>
    </row>
    <row r="3" spans="1:8" s="12" customFormat="1" ht="24">
      <c r="B3" s="13" t="s">
        <v>59</v>
      </c>
      <c r="F3" s="73"/>
      <c r="G3" s="73"/>
      <c r="H3" s="73"/>
    </row>
    <row r="4" spans="1:8" s="85" customFormat="1" ht="24">
      <c r="A4" s="12"/>
      <c r="B4" s="83" t="s">
        <v>60</v>
      </c>
      <c r="C4" s="84"/>
      <c r="D4" s="84"/>
      <c r="E4" s="84"/>
      <c r="F4" s="73"/>
      <c r="G4" s="73"/>
      <c r="H4" s="73"/>
    </row>
    <row r="5" spans="1:8" s="85" customFormat="1" ht="24">
      <c r="A5" s="12"/>
      <c r="B5" s="13"/>
      <c r="C5" s="12"/>
      <c r="D5" s="12"/>
      <c r="E5" s="12"/>
      <c r="F5" s="73"/>
      <c r="G5" s="73"/>
      <c r="H5" s="73"/>
    </row>
    <row r="6" spans="1:8" s="85" customFormat="1" ht="24">
      <c r="A6" s="12"/>
      <c r="B6" s="178" t="s">
        <v>5</v>
      </c>
      <c r="C6" s="175" t="s">
        <v>91</v>
      </c>
      <c r="D6" s="176"/>
      <c r="E6" s="177"/>
    </row>
    <row r="7" spans="1:8" s="85" customFormat="1" ht="48.75" thickBot="1">
      <c r="A7" s="12"/>
      <c r="B7" s="179"/>
      <c r="C7" s="86"/>
      <c r="D7" s="87" t="s">
        <v>6</v>
      </c>
      <c r="E7" s="88" t="s">
        <v>32</v>
      </c>
      <c r="F7" s="89"/>
      <c r="G7" s="89"/>
      <c r="H7" s="89"/>
    </row>
    <row r="8" spans="1:8" s="85" customFormat="1" ht="24.75" thickTop="1">
      <c r="A8" s="12"/>
      <c r="B8" s="90" t="s">
        <v>22</v>
      </c>
      <c r="C8" s="91"/>
      <c r="D8" s="91"/>
      <c r="E8" s="92"/>
      <c r="F8" s="29"/>
      <c r="G8" s="29"/>
      <c r="H8" s="29"/>
    </row>
    <row r="9" spans="1:8" s="85" customFormat="1" ht="24">
      <c r="A9" s="12"/>
      <c r="B9" s="58" t="s">
        <v>72</v>
      </c>
      <c r="C9" s="93">
        <f>DATA!N37</f>
        <v>2.6857142857142855</v>
      </c>
      <c r="D9" s="93">
        <f>DATA!N38</f>
        <v>1.4905867098212697</v>
      </c>
      <c r="E9" s="94" t="str">
        <f>IF(C9&gt;4.5,"มากที่สุด",IF(C9&gt;3.5,"มาก",IF(C9&gt;2.5,"ปานกลาง",IF(C9&gt;1.5,"น้อย",IF(C9&lt;=1.5,"น้อยที่สุด")))))</f>
        <v>ปานกลาง</v>
      </c>
      <c r="F9" s="89"/>
      <c r="G9" s="89"/>
      <c r="H9" s="89"/>
    </row>
    <row r="10" spans="1:8" s="85" customFormat="1" ht="24.75" thickBot="1">
      <c r="A10" s="12"/>
      <c r="B10" s="95" t="s">
        <v>23</v>
      </c>
      <c r="C10" s="34">
        <f>AVERAGE(C9:C9)</f>
        <v>2.6857142857142855</v>
      </c>
      <c r="D10" s="96">
        <f>DATA!O39</f>
        <v>1.4090068158243017</v>
      </c>
      <c r="E10" s="95" t="str">
        <f>IF(C10&gt;4.5,"มากที่สุด",IF(C10&gt;3.5,"มาก",IF(C10&gt;2.5,"ปานกลาง",IF(C10&gt;1.5,"น้อย",IF(C10&lt;=1.5,"น้อยที่สุด")))))</f>
        <v>ปานกลาง</v>
      </c>
      <c r="F10" s="89"/>
      <c r="G10" s="89"/>
      <c r="H10" s="89"/>
    </row>
    <row r="11" spans="1:8" s="85" customFormat="1" ht="24.75" thickTop="1">
      <c r="A11" s="12"/>
      <c r="B11" s="97" t="s">
        <v>24</v>
      </c>
      <c r="C11" s="98"/>
      <c r="D11" s="98"/>
      <c r="E11" s="99"/>
      <c r="F11" s="100"/>
      <c r="G11" s="100"/>
      <c r="H11" s="101"/>
    </row>
    <row r="12" spans="1:8" s="85" customFormat="1" ht="24">
      <c r="A12" s="12"/>
      <c r="B12" s="58" t="s">
        <v>40</v>
      </c>
      <c r="C12" s="93">
        <f>DATA!O37</f>
        <v>4.1428571428571432</v>
      </c>
      <c r="D12" s="93">
        <f>DATA!O38</f>
        <v>0.84515425472851746</v>
      </c>
      <c r="E12" s="94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8" s="85" customFormat="1" ht="24">
      <c r="A13" s="12"/>
      <c r="B13" s="102" t="s">
        <v>23</v>
      </c>
      <c r="C13" s="34">
        <f>SUM(C12)</f>
        <v>4.1428571428571432</v>
      </c>
      <c r="D13" s="103">
        <f>DATA!O40</f>
        <v>3.4142857142857141</v>
      </c>
      <c r="E13" s="102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8" s="85" customFormat="1" ht="24">
      <c r="A14" s="12"/>
      <c r="B14" s="69"/>
      <c r="C14" s="69"/>
      <c r="D14" s="69"/>
      <c r="E14" s="69"/>
      <c r="F14" s="104"/>
      <c r="G14" s="104"/>
      <c r="H14" s="104"/>
    </row>
    <row r="15" spans="1:8" s="85" customFormat="1" ht="24">
      <c r="A15" s="14"/>
      <c r="B15" s="15" t="s">
        <v>51</v>
      </c>
      <c r="D15" s="15"/>
      <c r="E15" s="15"/>
      <c r="F15" s="15"/>
      <c r="G15" s="15"/>
      <c r="H15" s="15"/>
    </row>
    <row r="16" spans="1:8" s="85" customFormat="1" ht="24">
      <c r="A16" s="15" t="s">
        <v>101</v>
      </c>
      <c r="C16" s="15"/>
      <c r="D16" s="15"/>
      <c r="E16" s="15"/>
      <c r="F16" s="15"/>
      <c r="G16" s="15"/>
      <c r="H16" s="15"/>
    </row>
    <row r="17" spans="1:8" s="85" customFormat="1" ht="24">
      <c r="A17" s="15" t="s">
        <v>71</v>
      </c>
      <c r="C17" s="15"/>
      <c r="D17" s="15"/>
      <c r="E17" s="15"/>
      <c r="F17" s="15"/>
      <c r="G17" s="15"/>
      <c r="H17" s="15"/>
    </row>
    <row r="18" spans="1:8" ht="24">
      <c r="A18" s="14"/>
      <c r="B18" s="15"/>
      <c r="C18" s="15"/>
      <c r="D18" s="15"/>
      <c r="E18" s="15"/>
      <c r="F18" s="15"/>
      <c r="G18" s="15"/>
      <c r="H18" s="15"/>
    </row>
  </sheetData>
  <mergeCells count="3">
    <mergeCell ref="C6:E6"/>
    <mergeCell ref="B1:D1"/>
    <mergeCell ref="B6:B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view="pageBreakPreview" topLeftCell="A16" zoomScale="130" zoomScaleNormal="130" zoomScaleSheetLayoutView="130" workbookViewId="0">
      <selection activeCell="B10" sqref="B10"/>
    </sheetView>
  </sheetViews>
  <sheetFormatPr defaultRowHeight="15"/>
  <cols>
    <col min="1" max="1" width="3.5703125" customWidth="1"/>
    <col min="3" max="3" width="4.42578125" customWidth="1"/>
    <col min="4" max="4" width="52.28515625" customWidth="1"/>
    <col min="5" max="5" width="3.140625" hidden="1" customWidth="1"/>
    <col min="6" max="6" width="8.42578125" customWidth="1"/>
    <col min="7" max="7" width="7.28515625" customWidth="1"/>
    <col min="8" max="8" width="15.140625" customWidth="1"/>
  </cols>
  <sheetData>
    <row r="1" spans="2:10" s="6" customFormat="1" ht="23.25">
      <c r="B1" s="163" t="s">
        <v>48</v>
      </c>
      <c r="C1" s="163"/>
      <c r="D1" s="163"/>
      <c r="E1" s="163"/>
      <c r="F1" s="163"/>
      <c r="G1" s="163"/>
      <c r="H1" s="163"/>
      <c r="I1" s="10"/>
    </row>
    <row r="2" spans="2:10" s="6" customFormat="1" ht="23.25">
      <c r="B2" s="70"/>
      <c r="C2" s="70"/>
      <c r="D2" s="70"/>
      <c r="E2" s="70"/>
      <c r="F2" s="70"/>
      <c r="G2" s="70"/>
      <c r="H2" s="70"/>
      <c r="I2" s="10"/>
    </row>
    <row r="3" spans="2:10" s="12" customFormat="1" ht="24">
      <c r="B3" s="13" t="s">
        <v>59</v>
      </c>
      <c r="F3" s="73"/>
      <c r="G3" s="73"/>
      <c r="H3" s="73"/>
    </row>
    <row r="4" spans="2:10" s="14" customFormat="1" ht="24">
      <c r="B4" s="141" t="s">
        <v>92</v>
      </c>
      <c r="C4" s="142"/>
      <c r="D4" s="142"/>
      <c r="E4" s="142"/>
      <c r="F4" s="143"/>
      <c r="G4" s="143"/>
      <c r="H4" s="143"/>
    </row>
    <row r="5" spans="2:10" s="14" customFormat="1" ht="20.25" customHeight="1">
      <c r="B5" s="183" t="s">
        <v>5</v>
      </c>
      <c r="C5" s="184"/>
      <c r="D5" s="184"/>
      <c r="E5" s="185"/>
      <c r="F5" s="186" t="s">
        <v>91</v>
      </c>
      <c r="G5" s="187"/>
      <c r="H5" s="188"/>
    </row>
    <row r="6" spans="2:10" s="14" customFormat="1" ht="30" customHeight="1">
      <c r="B6" s="183"/>
      <c r="C6" s="184"/>
      <c r="D6" s="184"/>
      <c r="E6" s="185"/>
      <c r="F6" s="105"/>
      <c r="G6" s="106" t="s">
        <v>6</v>
      </c>
      <c r="H6" s="140" t="s">
        <v>65</v>
      </c>
    </row>
    <row r="7" spans="2:10" s="14" customFormat="1" ht="24">
      <c r="B7" s="180" t="s">
        <v>7</v>
      </c>
      <c r="C7" s="181"/>
      <c r="D7" s="181"/>
      <c r="E7" s="182"/>
      <c r="F7" s="107"/>
      <c r="G7" s="108"/>
      <c r="H7" s="108"/>
    </row>
    <row r="8" spans="2:10" s="14" customFormat="1" ht="24">
      <c r="B8" s="180" t="s">
        <v>8</v>
      </c>
      <c r="C8" s="181"/>
      <c r="D8" s="181"/>
      <c r="E8" s="182"/>
      <c r="F8" s="107">
        <f>DATA!D37</f>
        <v>4.2285714285714286</v>
      </c>
      <c r="G8" s="107">
        <f>DATA!D38</f>
        <v>0.73106345929242367</v>
      </c>
      <c r="H8" s="108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10" s="14" customFormat="1" ht="24">
      <c r="B9" s="109" t="s">
        <v>102</v>
      </c>
      <c r="C9" s="109"/>
      <c r="D9" s="109"/>
      <c r="E9" s="109"/>
      <c r="F9" s="107">
        <f>DATA!E37</f>
        <v>4.2</v>
      </c>
      <c r="G9" s="107">
        <f>DATA!E38</f>
        <v>0.67736513743457849</v>
      </c>
      <c r="H9" s="108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14" customFormat="1" ht="24">
      <c r="B10" s="109" t="s">
        <v>103</v>
      </c>
      <c r="C10" s="109"/>
      <c r="D10" s="109"/>
      <c r="E10" s="109"/>
      <c r="F10" s="107">
        <f>DATA!F37</f>
        <v>4.371428571428571</v>
      </c>
      <c r="G10" s="107">
        <f>DATA!F38</f>
        <v>0.59831696723167649</v>
      </c>
      <c r="H10" s="108" t="str">
        <f t="shared" ref="H10:H22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14" customFormat="1" ht="24">
      <c r="B11" s="189" t="s">
        <v>9</v>
      </c>
      <c r="C11" s="190"/>
      <c r="D11" s="190"/>
      <c r="E11" s="191"/>
      <c r="F11" s="110">
        <f>AVERAGE(F8:F10)</f>
        <v>4.2666666666666666</v>
      </c>
      <c r="G11" s="110">
        <f>DATA!F39</f>
        <v>0.66890649379109568</v>
      </c>
      <c r="H11" s="111" t="str">
        <f>IF(F11&gt;4.5,"มากที่สุด",IF(F11&gt;3.5,"มาก",IF(F11&gt;2.5,"ปานกลาง",IF(F11&gt;1.5,"น้อย",IF(F11&lt;=1.5,"น้อยที่สุด")))))</f>
        <v>มาก</v>
      </c>
      <c r="J11" s="112"/>
    </row>
    <row r="12" spans="2:10" s="14" customFormat="1" ht="24">
      <c r="B12" s="180" t="s">
        <v>10</v>
      </c>
      <c r="C12" s="181"/>
      <c r="D12" s="181"/>
      <c r="E12" s="182"/>
      <c r="F12" s="108"/>
      <c r="G12" s="108"/>
      <c r="H12" s="108"/>
    </row>
    <row r="13" spans="2:10" s="14" customFormat="1" ht="24">
      <c r="B13" s="109" t="s">
        <v>11</v>
      </c>
      <c r="C13" s="109"/>
      <c r="D13" s="109"/>
      <c r="E13" s="109"/>
      <c r="F13" s="107">
        <f>DATA!G37</f>
        <v>4.5999999999999996</v>
      </c>
      <c r="G13" s="107">
        <f>DATA!G38</f>
        <v>0.55306631875497159</v>
      </c>
      <c r="H13" s="108" t="str">
        <f t="shared" si="0"/>
        <v>มากที่สุด</v>
      </c>
    </row>
    <row r="14" spans="2:10" s="14" customFormat="1" ht="24">
      <c r="B14" s="180" t="s">
        <v>12</v>
      </c>
      <c r="C14" s="181"/>
      <c r="D14" s="181"/>
      <c r="E14" s="182"/>
      <c r="F14" s="107">
        <f>DATA!H37</f>
        <v>4.5142857142857142</v>
      </c>
      <c r="G14" s="107">
        <f>DATA!H38</f>
        <v>0.78107876274639876</v>
      </c>
      <c r="H14" s="108" t="str">
        <f>IF(F14&gt;4.5,"มากที่สุด",IF(F14&gt;3.5,"มาก",IF(F14&gt;2.5,"ปานกลาง",IF(F14&gt;1.5,"น้อย",IF(F14&lt;=1.5,"น้อยที่สุด")))))</f>
        <v>มากที่สุด</v>
      </c>
    </row>
    <row r="15" spans="2:10" s="14" customFormat="1" ht="24">
      <c r="B15" s="198" t="s">
        <v>28</v>
      </c>
      <c r="C15" s="199"/>
      <c r="D15" s="199"/>
      <c r="E15" s="200"/>
      <c r="F15" s="110">
        <f>AVERAGE(F12:F14)</f>
        <v>4.5571428571428569</v>
      </c>
      <c r="G15" s="110">
        <f>DATA!H39</f>
        <v>0.67320807313255515</v>
      </c>
      <c r="H15" s="113" t="str">
        <f t="shared" si="0"/>
        <v>มากที่สุด</v>
      </c>
    </row>
    <row r="16" spans="2:10" s="14" customFormat="1" ht="24">
      <c r="B16" s="180" t="s">
        <v>13</v>
      </c>
      <c r="C16" s="181"/>
      <c r="D16" s="181"/>
      <c r="E16" s="182"/>
      <c r="F16" s="107"/>
      <c r="G16" s="107"/>
      <c r="H16" s="108"/>
    </row>
    <row r="17" spans="2:8" s="14" customFormat="1" ht="24">
      <c r="B17" s="180" t="s">
        <v>14</v>
      </c>
      <c r="C17" s="181"/>
      <c r="D17" s="181"/>
      <c r="E17" s="182"/>
      <c r="F17" s="107">
        <f>DATA!I37</f>
        <v>4.3142857142857141</v>
      </c>
      <c r="G17" s="107">
        <f>DATA!I38</f>
        <v>0.6761234037828121</v>
      </c>
      <c r="H17" s="108" t="str">
        <f t="shared" si="0"/>
        <v>มาก</v>
      </c>
    </row>
    <row r="18" spans="2:8" s="14" customFormat="1" ht="24">
      <c r="B18" s="180" t="s">
        <v>15</v>
      </c>
      <c r="C18" s="181"/>
      <c r="D18" s="181"/>
      <c r="E18" s="182"/>
      <c r="F18" s="107">
        <f>DATA!J37</f>
        <v>3.5714285714285716</v>
      </c>
      <c r="G18" s="107">
        <f>DATA!J38</f>
        <v>1.0923723316362279</v>
      </c>
      <c r="H18" s="108" t="str">
        <f t="shared" si="0"/>
        <v>มาก</v>
      </c>
    </row>
    <row r="19" spans="2:8" s="14" customFormat="1" ht="24">
      <c r="B19" s="109" t="s">
        <v>16</v>
      </c>
      <c r="C19" s="109"/>
      <c r="D19" s="109"/>
      <c r="E19" s="109"/>
      <c r="F19" s="107">
        <f>DATA!K37</f>
        <v>4.2571428571428571</v>
      </c>
      <c r="G19" s="107">
        <f>DATA!K38</f>
        <v>0.7800021547050614</v>
      </c>
      <c r="H19" s="108" t="str">
        <f t="shared" si="0"/>
        <v>มาก</v>
      </c>
    </row>
    <row r="20" spans="2:8" s="14" customFormat="1" ht="24">
      <c r="B20" s="180" t="s">
        <v>17</v>
      </c>
      <c r="C20" s="181"/>
      <c r="D20" s="181"/>
      <c r="E20" s="182"/>
      <c r="F20" s="107">
        <f>DATA!L37</f>
        <v>4.1142857142857139</v>
      </c>
      <c r="G20" s="107">
        <f>DATA!L38</f>
        <v>0.90004668413001987</v>
      </c>
      <c r="H20" s="108" t="str">
        <f t="shared" si="0"/>
        <v>มาก</v>
      </c>
    </row>
    <row r="21" spans="2:8" s="14" customFormat="1" ht="24">
      <c r="B21" s="180" t="s">
        <v>18</v>
      </c>
      <c r="C21" s="181"/>
      <c r="D21" s="181"/>
      <c r="E21" s="182"/>
      <c r="F21" s="107">
        <f>DATA!M37</f>
        <v>4.2285714285714286</v>
      </c>
      <c r="G21" s="107">
        <f>DATA!M38</f>
        <v>0.80752760964324599</v>
      </c>
      <c r="H21" s="108" t="str">
        <f t="shared" si="0"/>
        <v>มาก</v>
      </c>
    </row>
    <row r="22" spans="2:8" s="14" customFormat="1" ht="24">
      <c r="B22" s="198" t="s">
        <v>29</v>
      </c>
      <c r="C22" s="199"/>
      <c r="D22" s="199"/>
      <c r="E22" s="200"/>
      <c r="F22" s="110">
        <f>DATA!M40</f>
        <v>4.097142857142857</v>
      </c>
      <c r="G22" s="110">
        <f>DATA!M39</f>
        <v>0.89490438527526195</v>
      </c>
      <c r="H22" s="114" t="str">
        <f t="shared" si="0"/>
        <v>มาก</v>
      </c>
    </row>
    <row r="23" spans="2:8" s="14" customFormat="1" ht="24">
      <c r="B23" s="180" t="s">
        <v>41</v>
      </c>
      <c r="C23" s="181"/>
      <c r="D23" s="181"/>
      <c r="E23" s="182"/>
      <c r="F23" s="115"/>
      <c r="G23" s="115"/>
      <c r="H23" s="114"/>
    </row>
    <row r="24" spans="2:8" s="14" customFormat="1" ht="24">
      <c r="B24" s="203" t="s">
        <v>79</v>
      </c>
      <c r="C24" s="204"/>
      <c r="D24" s="204"/>
      <c r="E24" s="205"/>
      <c r="F24" s="93">
        <f>DATA!P37</f>
        <v>4.2571428571428571</v>
      </c>
      <c r="G24" s="93">
        <f>DATA!P38</f>
        <v>0.7800021547050614</v>
      </c>
      <c r="H24" s="94" t="str">
        <f t="shared" ref="H24:H26" si="1">IF(F24&gt;4.5,"มากที่สุด",IF(F24&gt;3.5,"มาก",IF(F24&gt;2.5,"ปานกลาง",IF(F24&gt;1.5,"น้อย",IF(F24&lt;=1.5,"น้อยที่สุด")))))</f>
        <v>มาก</v>
      </c>
    </row>
    <row r="25" spans="2:8" s="14" customFormat="1" ht="24">
      <c r="B25" s="206" t="s">
        <v>42</v>
      </c>
      <c r="C25" s="206"/>
      <c r="D25" s="206"/>
      <c r="E25" s="206"/>
      <c r="F25" s="93">
        <f>DATA!Q37</f>
        <v>4.371428571428571</v>
      </c>
      <c r="G25" s="93">
        <f>DATA!Q38</f>
        <v>0.80752760964324599</v>
      </c>
      <c r="H25" s="94" t="str">
        <f t="shared" si="1"/>
        <v>มาก</v>
      </c>
    </row>
    <row r="26" spans="2:8" s="14" customFormat="1" ht="24">
      <c r="B26" s="198" t="s">
        <v>33</v>
      </c>
      <c r="C26" s="199"/>
      <c r="D26" s="199"/>
      <c r="E26" s="200"/>
      <c r="F26" s="115">
        <f>DATA!Q40</f>
        <v>4.3142857142857141</v>
      </c>
      <c r="G26" s="115">
        <f>DATA!Q39</f>
        <v>0.79020923926637587</v>
      </c>
      <c r="H26" s="102" t="str">
        <f t="shared" si="1"/>
        <v>มาก</v>
      </c>
    </row>
    <row r="27" spans="2:8" s="14" customFormat="1" ht="24">
      <c r="B27" s="180" t="s">
        <v>73</v>
      </c>
      <c r="C27" s="181"/>
      <c r="D27" s="181"/>
      <c r="E27" s="182"/>
      <c r="F27" s="116"/>
      <c r="G27" s="116"/>
      <c r="H27" s="71"/>
    </row>
    <row r="28" spans="2:8" s="14" customFormat="1" ht="24">
      <c r="B28" s="109" t="s">
        <v>19</v>
      </c>
      <c r="C28" s="109"/>
      <c r="D28" s="109"/>
      <c r="E28" s="109"/>
      <c r="F28" s="117">
        <f>DATA!R37</f>
        <v>4.1142857142857139</v>
      </c>
      <c r="G28" s="117">
        <f>DATA!R38</f>
        <v>0.90004668413001987</v>
      </c>
      <c r="H28" s="108" t="str">
        <f t="shared" ref="H28:H32" si="2">IF(F28&gt;4.5,"มากที่สุด",IF(F28&gt;3.5,"มาก",IF(F28&gt;2.5,"ปานกลาง",IF(F28&gt;1.5,"น้อย",IF(F28&lt;=1.5,"น้อยที่สุด")))))</f>
        <v>มาก</v>
      </c>
    </row>
    <row r="29" spans="2:8" s="14" customFormat="1" ht="21" customHeight="1">
      <c r="B29" s="201" t="s">
        <v>31</v>
      </c>
      <c r="C29" s="202"/>
      <c r="D29" s="202"/>
      <c r="E29" s="202"/>
      <c r="F29" s="118">
        <f>DATA!S37</f>
        <v>4.1428571428571432</v>
      </c>
      <c r="G29" s="118">
        <f>DATA!S38</f>
        <v>0.77242388328053813</v>
      </c>
      <c r="H29" s="119" t="str">
        <f t="shared" si="2"/>
        <v>มาก</v>
      </c>
    </row>
    <row r="30" spans="2:8" s="14" customFormat="1" ht="24">
      <c r="B30" s="109" t="s">
        <v>20</v>
      </c>
      <c r="C30" s="109"/>
      <c r="D30" s="109"/>
      <c r="E30" s="109"/>
      <c r="F30" s="117">
        <f>DATA!T37</f>
        <v>4.3428571428571425</v>
      </c>
      <c r="G30" s="117">
        <f>DATA!T38</f>
        <v>0.90563130866091945</v>
      </c>
      <c r="H30" s="108" t="str">
        <f t="shared" si="2"/>
        <v>มาก</v>
      </c>
    </row>
    <row r="31" spans="2:8" s="14" customFormat="1" ht="24.75" thickBot="1">
      <c r="B31" s="195" t="s">
        <v>30</v>
      </c>
      <c r="C31" s="196"/>
      <c r="D31" s="196"/>
      <c r="E31" s="197"/>
      <c r="F31" s="120">
        <f>DATA!T40</f>
        <v>4.2</v>
      </c>
      <c r="G31" s="120">
        <f>DATA!T39</f>
        <v>0.85933784884731923</v>
      </c>
      <c r="H31" s="121" t="str">
        <f t="shared" si="2"/>
        <v>มาก</v>
      </c>
    </row>
    <row r="32" spans="2:8" s="14" customFormat="1" ht="25.5" thickTop="1" thickBot="1">
      <c r="B32" s="192" t="s">
        <v>21</v>
      </c>
      <c r="C32" s="193"/>
      <c r="D32" s="193"/>
      <c r="E32" s="194"/>
      <c r="F32" s="122">
        <f>DATA!U37</f>
        <v>4.2307692307692308</v>
      </c>
      <c r="G32" s="122">
        <f>DATA!U38</f>
        <v>0.81932769093352609</v>
      </c>
      <c r="H32" s="123" t="str">
        <f t="shared" si="2"/>
        <v>มาก</v>
      </c>
    </row>
    <row r="33" ht="15.75" thickTop="1"/>
  </sheetData>
  <mergeCells count="23">
    <mergeCell ref="B32:E32"/>
    <mergeCell ref="B31:E31"/>
    <mergeCell ref="B14:E14"/>
    <mergeCell ref="B15:E15"/>
    <mergeCell ref="B16:E16"/>
    <mergeCell ref="B17:E17"/>
    <mergeCell ref="B18:E18"/>
    <mergeCell ref="B20:E20"/>
    <mergeCell ref="B21:E21"/>
    <mergeCell ref="B22:E22"/>
    <mergeCell ref="B27:E27"/>
    <mergeCell ref="B29:E29"/>
    <mergeCell ref="B23:E23"/>
    <mergeCell ref="B24:E24"/>
    <mergeCell ref="B25:E25"/>
    <mergeCell ref="B26:E26"/>
    <mergeCell ref="B1:H1"/>
    <mergeCell ref="B12:E12"/>
    <mergeCell ref="B5:E6"/>
    <mergeCell ref="F5:H5"/>
    <mergeCell ref="B7:E7"/>
    <mergeCell ref="B8:E8"/>
    <mergeCell ref="B11:E11"/>
  </mergeCells>
  <pageMargins left="0.45" right="0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130" zoomScaleNormal="130" zoomScaleSheetLayoutView="130" workbookViewId="0">
      <selection activeCell="C11" sqref="C11"/>
    </sheetView>
  </sheetViews>
  <sheetFormatPr defaultRowHeight="24"/>
  <cols>
    <col min="1" max="1" width="5.85546875" style="12" customWidth="1"/>
    <col min="2" max="2" width="5.5703125" style="12" customWidth="1"/>
    <col min="3" max="3" width="56.28515625" style="12" customWidth="1"/>
    <col min="4" max="4" width="8.5703125" style="12" customWidth="1"/>
    <col min="5" max="5" width="11.140625" style="12" customWidth="1"/>
    <col min="6" max="256" width="9.140625" style="12"/>
    <col min="257" max="257" width="5.85546875" style="12" customWidth="1"/>
    <col min="258" max="258" width="5.5703125" style="12" customWidth="1"/>
    <col min="259" max="259" width="69.28515625" style="12" customWidth="1"/>
    <col min="260" max="260" width="7.42578125" style="12" customWidth="1"/>
    <col min="261" max="512" width="9.140625" style="12"/>
    <col min="513" max="513" width="5.85546875" style="12" customWidth="1"/>
    <col min="514" max="514" width="5.5703125" style="12" customWidth="1"/>
    <col min="515" max="515" width="69.28515625" style="12" customWidth="1"/>
    <col min="516" max="516" width="7.42578125" style="12" customWidth="1"/>
    <col min="517" max="768" width="9.140625" style="12"/>
    <col min="769" max="769" width="5.85546875" style="12" customWidth="1"/>
    <col min="770" max="770" width="5.5703125" style="12" customWidth="1"/>
    <col min="771" max="771" width="69.28515625" style="12" customWidth="1"/>
    <col min="772" max="772" width="7.42578125" style="12" customWidth="1"/>
    <col min="773" max="1024" width="9.140625" style="12"/>
    <col min="1025" max="1025" width="5.85546875" style="12" customWidth="1"/>
    <col min="1026" max="1026" width="5.5703125" style="12" customWidth="1"/>
    <col min="1027" max="1027" width="69.28515625" style="12" customWidth="1"/>
    <col min="1028" max="1028" width="7.42578125" style="12" customWidth="1"/>
    <col min="1029" max="1280" width="9.140625" style="12"/>
    <col min="1281" max="1281" width="5.85546875" style="12" customWidth="1"/>
    <col min="1282" max="1282" width="5.5703125" style="12" customWidth="1"/>
    <col min="1283" max="1283" width="69.28515625" style="12" customWidth="1"/>
    <col min="1284" max="1284" width="7.42578125" style="12" customWidth="1"/>
    <col min="1285" max="1536" width="9.140625" style="12"/>
    <col min="1537" max="1537" width="5.85546875" style="12" customWidth="1"/>
    <col min="1538" max="1538" width="5.5703125" style="12" customWidth="1"/>
    <col min="1539" max="1539" width="69.28515625" style="12" customWidth="1"/>
    <col min="1540" max="1540" width="7.42578125" style="12" customWidth="1"/>
    <col min="1541" max="1792" width="9.140625" style="12"/>
    <col min="1793" max="1793" width="5.85546875" style="12" customWidth="1"/>
    <col min="1794" max="1794" width="5.5703125" style="12" customWidth="1"/>
    <col min="1795" max="1795" width="69.28515625" style="12" customWidth="1"/>
    <col min="1796" max="1796" width="7.42578125" style="12" customWidth="1"/>
    <col min="1797" max="2048" width="9.140625" style="12"/>
    <col min="2049" max="2049" width="5.85546875" style="12" customWidth="1"/>
    <col min="2050" max="2050" width="5.5703125" style="12" customWidth="1"/>
    <col min="2051" max="2051" width="69.28515625" style="12" customWidth="1"/>
    <col min="2052" max="2052" width="7.42578125" style="12" customWidth="1"/>
    <col min="2053" max="2304" width="9.140625" style="12"/>
    <col min="2305" max="2305" width="5.85546875" style="12" customWidth="1"/>
    <col min="2306" max="2306" width="5.5703125" style="12" customWidth="1"/>
    <col min="2307" max="2307" width="69.28515625" style="12" customWidth="1"/>
    <col min="2308" max="2308" width="7.42578125" style="12" customWidth="1"/>
    <col min="2309" max="2560" width="9.140625" style="12"/>
    <col min="2561" max="2561" width="5.85546875" style="12" customWidth="1"/>
    <col min="2562" max="2562" width="5.5703125" style="12" customWidth="1"/>
    <col min="2563" max="2563" width="69.28515625" style="12" customWidth="1"/>
    <col min="2564" max="2564" width="7.42578125" style="12" customWidth="1"/>
    <col min="2565" max="2816" width="9.140625" style="12"/>
    <col min="2817" max="2817" width="5.85546875" style="12" customWidth="1"/>
    <col min="2818" max="2818" width="5.5703125" style="12" customWidth="1"/>
    <col min="2819" max="2819" width="69.28515625" style="12" customWidth="1"/>
    <col min="2820" max="2820" width="7.42578125" style="12" customWidth="1"/>
    <col min="2821" max="3072" width="9.140625" style="12"/>
    <col min="3073" max="3073" width="5.85546875" style="12" customWidth="1"/>
    <col min="3074" max="3074" width="5.5703125" style="12" customWidth="1"/>
    <col min="3075" max="3075" width="69.28515625" style="12" customWidth="1"/>
    <col min="3076" max="3076" width="7.42578125" style="12" customWidth="1"/>
    <col min="3077" max="3328" width="9.140625" style="12"/>
    <col min="3329" max="3329" width="5.85546875" style="12" customWidth="1"/>
    <col min="3330" max="3330" width="5.5703125" style="12" customWidth="1"/>
    <col min="3331" max="3331" width="69.28515625" style="12" customWidth="1"/>
    <col min="3332" max="3332" width="7.42578125" style="12" customWidth="1"/>
    <col min="3333" max="3584" width="9.140625" style="12"/>
    <col min="3585" max="3585" width="5.85546875" style="12" customWidth="1"/>
    <col min="3586" max="3586" width="5.5703125" style="12" customWidth="1"/>
    <col min="3587" max="3587" width="69.28515625" style="12" customWidth="1"/>
    <col min="3588" max="3588" width="7.42578125" style="12" customWidth="1"/>
    <col min="3589" max="3840" width="9.140625" style="12"/>
    <col min="3841" max="3841" width="5.85546875" style="12" customWidth="1"/>
    <col min="3842" max="3842" width="5.5703125" style="12" customWidth="1"/>
    <col min="3843" max="3843" width="69.28515625" style="12" customWidth="1"/>
    <col min="3844" max="3844" width="7.42578125" style="12" customWidth="1"/>
    <col min="3845" max="4096" width="9.140625" style="12"/>
    <col min="4097" max="4097" width="5.85546875" style="12" customWidth="1"/>
    <col min="4098" max="4098" width="5.5703125" style="12" customWidth="1"/>
    <col min="4099" max="4099" width="69.28515625" style="12" customWidth="1"/>
    <col min="4100" max="4100" width="7.42578125" style="12" customWidth="1"/>
    <col min="4101" max="4352" width="9.140625" style="12"/>
    <col min="4353" max="4353" width="5.85546875" style="12" customWidth="1"/>
    <col min="4354" max="4354" width="5.5703125" style="12" customWidth="1"/>
    <col min="4355" max="4355" width="69.28515625" style="12" customWidth="1"/>
    <col min="4356" max="4356" width="7.42578125" style="12" customWidth="1"/>
    <col min="4357" max="4608" width="9.140625" style="12"/>
    <col min="4609" max="4609" width="5.85546875" style="12" customWidth="1"/>
    <col min="4610" max="4610" width="5.5703125" style="12" customWidth="1"/>
    <col min="4611" max="4611" width="69.28515625" style="12" customWidth="1"/>
    <col min="4612" max="4612" width="7.42578125" style="12" customWidth="1"/>
    <col min="4613" max="4864" width="9.140625" style="12"/>
    <col min="4865" max="4865" width="5.85546875" style="12" customWidth="1"/>
    <col min="4866" max="4866" width="5.5703125" style="12" customWidth="1"/>
    <col min="4867" max="4867" width="69.28515625" style="12" customWidth="1"/>
    <col min="4868" max="4868" width="7.42578125" style="12" customWidth="1"/>
    <col min="4869" max="5120" width="9.140625" style="12"/>
    <col min="5121" max="5121" width="5.85546875" style="12" customWidth="1"/>
    <col min="5122" max="5122" width="5.5703125" style="12" customWidth="1"/>
    <col min="5123" max="5123" width="69.28515625" style="12" customWidth="1"/>
    <col min="5124" max="5124" width="7.42578125" style="12" customWidth="1"/>
    <col min="5125" max="5376" width="9.140625" style="12"/>
    <col min="5377" max="5377" width="5.85546875" style="12" customWidth="1"/>
    <col min="5378" max="5378" width="5.5703125" style="12" customWidth="1"/>
    <col min="5379" max="5379" width="69.28515625" style="12" customWidth="1"/>
    <col min="5380" max="5380" width="7.42578125" style="12" customWidth="1"/>
    <col min="5381" max="5632" width="9.140625" style="12"/>
    <col min="5633" max="5633" width="5.85546875" style="12" customWidth="1"/>
    <col min="5634" max="5634" width="5.5703125" style="12" customWidth="1"/>
    <col min="5635" max="5635" width="69.28515625" style="12" customWidth="1"/>
    <col min="5636" max="5636" width="7.42578125" style="12" customWidth="1"/>
    <col min="5637" max="5888" width="9.140625" style="12"/>
    <col min="5889" max="5889" width="5.85546875" style="12" customWidth="1"/>
    <col min="5890" max="5890" width="5.5703125" style="12" customWidth="1"/>
    <col min="5891" max="5891" width="69.28515625" style="12" customWidth="1"/>
    <col min="5892" max="5892" width="7.42578125" style="12" customWidth="1"/>
    <col min="5893" max="6144" width="9.140625" style="12"/>
    <col min="6145" max="6145" width="5.85546875" style="12" customWidth="1"/>
    <col min="6146" max="6146" width="5.5703125" style="12" customWidth="1"/>
    <col min="6147" max="6147" width="69.28515625" style="12" customWidth="1"/>
    <col min="6148" max="6148" width="7.42578125" style="12" customWidth="1"/>
    <col min="6149" max="6400" width="9.140625" style="12"/>
    <col min="6401" max="6401" width="5.85546875" style="12" customWidth="1"/>
    <col min="6402" max="6402" width="5.5703125" style="12" customWidth="1"/>
    <col min="6403" max="6403" width="69.28515625" style="12" customWidth="1"/>
    <col min="6404" max="6404" width="7.42578125" style="12" customWidth="1"/>
    <col min="6405" max="6656" width="9.140625" style="12"/>
    <col min="6657" max="6657" width="5.85546875" style="12" customWidth="1"/>
    <col min="6658" max="6658" width="5.5703125" style="12" customWidth="1"/>
    <col min="6659" max="6659" width="69.28515625" style="12" customWidth="1"/>
    <col min="6660" max="6660" width="7.42578125" style="12" customWidth="1"/>
    <col min="6661" max="6912" width="9.140625" style="12"/>
    <col min="6913" max="6913" width="5.85546875" style="12" customWidth="1"/>
    <col min="6914" max="6914" width="5.5703125" style="12" customWidth="1"/>
    <col min="6915" max="6915" width="69.28515625" style="12" customWidth="1"/>
    <col min="6916" max="6916" width="7.42578125" style="12" customWidth="1"/>
    <col min="6917" max="7168" width="9.140625" style="12"/>
    <col min="7169" max="7169" width="5.85546875" style="12" customWidth="1"/>
    <col min="7170" max="7170" width="5.5703125" style="12" customWidth="1"/>
    <col min="7171" max="7171" width="69.28515625" style="12" customWidth="1"/>
    <col min="7172" max="7172" width="7.42578125" style="12" customWidth="1"/>
    <col min="7173" max="7424" width="9.140625" style="12"/>
    <col min="7425" max="7425" width="5.85546875" style="12" customWidth="1"/>
    <col min="7426" max="7426" width="5.5703125" style="12" customWidth="1"/>
    <col min="7427" max="7427" width="69.28515625" style="12" customWidth="1"/>
    <col min="7428" max="7428" width="7.42578125" style="12" customWidth="1"/>
    <col min="7429" max="7680" width="9.140625" style="12"/>
    <col min="7681" max="7681" width="5.85546875" style="12" customWidth="1"/>
    <col min="7682" max="7682" width="5.5703125" style="12" customWidth="1"/>
    <col min="7683" max="7683" width="69.28515625" style="12" customWidth="1"/>
    <col min="7684" max="7684" width="7.42578125" style="12" customWidth="1"/>
    <col min="7685" max="7936" width="9.140625" style="12"/>
    <col min="7937" max="7937" width="5.85546875" style="12" customWidth="1"/>
    <col min="7938" max="7938" width="5.5703125" style="12" customWidth="1"/>
    <col min="7939" max="7939" width="69.28515625" style="12" customWidth="1"/>
    <col min="7940" max="7940" width="7.42578125" style="12" customWidth="1"/>
    <col min="7941" max="8192" width="9.140625" style="12"/>
    <col min="8193" max="8193" width="5.85546875" style="12" customWidth="1"/>
    <col min="8194" max="8194" width="5.5703125" style="12" customWidth="1"/>
    <col min="8195" max="8195" width="69.28515625" style="12" customWidth="1"/>
    <col min="8196" max="8196" width="7.42578125" style="12" customWidth="1"/>
    <col min="8197" max="8448" width="9.140625" style="12"/>
    <col min="8449" max="8449" width="5.85546875" style="12" customWidth="1"/>
    <col min="8450" max="8450" width="5.5703125" style="12" customWidth="1"/>
    <col min="8451" max="8451" width="69.28515625" style="12" customWidth="1"/>
    <col min="8452" max="8452" width="7.42578125" style="12" customWidth="1"/>
    <col min="8453" max="8704" width="9.140625" style="12"/>
    <col min="8705" max="8705" width="5.85546875" style="12" customWidth="1"/>
    <col min="8706" max="8706" width="5.5703125" style="12" customWidth="1"/>
    <col min="8707" max="8707" width="69.28515625" style="12" customWidth="1"/>
    <col min="8708" max="8708" width="7.42578125" style="12" customWidth="1"/>
    <col min="8709" max="8960" width="9.140625" style="12"/>
    <col min="8961" max="8961" width="5.85546875" style="12" customWidth="1"/>
    <col min="8962" max="8962" width="5.5703125" style="12" customWidth="1"/>
    <col min="8963" max="8963" width="69.28515625" style="12" customWidth="1"/>
    <col min="8964" max="8964" width="7.42578125" style="12" customWidth="1"/>
    <col min="8965" max="9216" width="9.140625" style="12"/>
    <col min="9217" max="9217" width="5.85546875" style="12" customWidth="1"/>
    <col min="9218" max="9218" width="5.5703125" style="12" customWidth="1"/>
    <col min="9219" max="9219" width="69.28515625" style="12" customWidth="1"/>
    <col min="9220" max="9220" width="7.42578125" style="12" customWidth="1"/>
    <col min="9221" max="9472" width="9.140625" style="12"/>
    <col min="9473" max="9473" width="5.85546875" style="12" customWidth="1"/>
    <col min="9474" max="9474" width="5.5703125" style="12" customWidth="1"/>
    <col min="9475" max="9475" width="69.28515625" style="12" customWidth="1"/>
    <col min="9476" max="9476" width="7.42578125" style="12" customWidth="1"/>
    <col min="9477" max="9728" width="9.140625" style="12"/>
    <col min="9729" max="9729" width="5.85546875" style="12" customWidth="1"/>
    <col min="9730" max="9730" width="5.5703125" style="12" customWidth="1"/>
    <col min="9731" max="9731" width="69.28515625" style="12" customWidth="1"/>
    <col min="9732" max="9732" width="7.42578125" style="12" customWidth="1"/>
    <col min="9733" max="9984" width="9.140625" style="12"/>
    <col min="9985" max="9985" width="5.85546875" style="12" customWidth="1"/>
    <col min="9986" max="9986" width="5.5703125" style="12" customWidth="1"/>
    <col min="9987" max="9987" width="69.28515625" style="12" customWidth="1"/>
    <col min="9988" max="9988" width="7.42578125" style="12" customWidth="1"/>
    <col min="9989" max="10240" width="9.140625" style="12"/>
    <col min="10241" max="10241" width="5.85546875" style="12" customWidth="1"/>
    <col min="10242" max="10242" width="5.5703125" style="12" customWidth="1"/>
    <col min="10243" max="10243" width="69.28515625" style="12" customWidth="1"/>
    <col min="10244" max="10244" width="7.42578125" style="12" customWidth="1"/>
    <col min="10245" max="10496" width="9.140625" style="12"/>
    <col min="10497" max="10497" width="5.85546875" style="12" customWidth="1"/>
    <col min="10498" max="10498" width="5.5703125" style="12" customWidth="1"/>
    <col min="10499" max="10499" width="69.28515625" style="12" customWidth="1"/>
    <col min="10500" max="10500" width="7.42578125" style="12" customWidth="1"/>
    <col min="10501" max="10752" width="9.140625" style="12"/>
    <col min="10753" max="10753" width="5.85546875" style="12" customWidth="1"/>
    <col min="10754" max="10754" width="5.5703125" style="12" customWidth="1"/>
    <col min="10755" max="10755" width="69.28515625" style="12" customWidth="1"/>
    <col min="10756" max="10756" width="7.42578125" style="12" customWidth="1"/>
    <col min="10757" max="11008" width="9.140625" style="12"/>
    <col min="11009" max="11009" width="5.85546875" style="12" customWidth="1"/>
    <col min="11010" max="11010" width="5.5703125" style="12" customWidth="1"/>
    <col min="11011" max="11011" width="69.28515625" style="12" customWidth="1"/>
    <col min="11012" max="11012" width="7.42578125" style="12" customWidth="1"/>
    <col min="11013" max="11264" width="9.140625" style="12"/>
    <col min="11265" max="11265" width="5.85546875" style="12" customWidth="1"/>
    <col min="11266" max="11266" width="5.5703125" style="12" customWidth="1"/>
    <col min="11267" max="11267" width="69.28515625" style="12" customWidth="1"/>
    <col min="11268" max="11268" width="7.42578125" style="12" customWidth="1"/>
    <col min="11269" max="11520" width="9.140625" style="12"/>
    <col min="11521" max="11521" width="5.85546875" style="12" customWidth="1"/>
    <col min="11522" max="11522" width="5.5703125" style="12" customWidth="1"/>
    <col min="11523" max="11523" width="69.28515625" style="12" customWidth="1"/>
    <col min="11524" max="11524" width="7.42578125" style="12" customWidth="1"/>
    <col min="11525" max="11776" width="9.140625" style="12"/>
    <col min="11777" max="11777" width="5.85546875" style="12" customWidth="1"/>
    <col min="11778" max="11778" width="5.5703125" style="12" customWidth="1"/>
    <col min="11779" max="11779" width="69.28515625" style="12" customWidth="1"/>
    <col min="11780" max="11780" width="7.42578125" style="12" customWidth="1"/>
    <col min="11781" max="12032" width="9.140625" style="12"/>
    <col min="12033" max="12033" width="5.85546875" style="12" customWidth="1"/>
    <col min="12034" max="12034" width="5.5703125" style="12" customWidth="1"/>
    <col min="12035" max="12035" width="69.28515625" style="12" customWidth="1"/>
    <col min="12036" max="12036" width="7.42578125" style="12" customWidth="1"/>
    <col min="12037" max="12288" width="9.140625" style="12"/>
    <col min="12289" max="12289" width="5.85546875" style="12" customWidth="1"/>
    <col min="12290" max="12290" width="5.5703125" style="12" customWidth="1"/>
    <col min="12291" max="12291" width="69.28515625" style="12" customWidth="1"/>
    <col min="12292" max="12292" width="7.42578125" style="12" customWidth="1"/>
    <col min="12293" max="12544" width="9.140625" style="12"/>
    <col min="12545" max="12545" width="5.85546875" style="12" customWidth="1"/>
    <col min="12546" max="12546" width="5.5703125" style="12" customWidth="1"/>
    <col min="12547" max="12547" width="69.28515625" style="12" customWidth="1"/>
    <col min="12548" max="12548" width="7.42578125" style="12" customWidth="1"/>
    <col min="12549" max="12800" width="9.140625" style="12"/>
    <col min="12801" max="12801" width="5.85546875" style="12" customWidth="1"/>
    <col min="12802" max="12802" width="5.5703125" style="12" customWidth="1"/>
    <col min="12803" max="12803" width="69.28515625" style="12" customWidth="1"/>
    <col min="12804" max="12804" width="7.42578125" style="12" customWidth="1"/>
    <col min="12805" max="13056" width="9.140625" style="12"/>
    <col min="13057" max="13057" width="5.85546875" style="12" customWidth="1"/>
    <col min="13058" max="13058" width="5.5703125" style="12" customWidth="1"/>
    <col min="13059" max="13059" width="69.28515625" style="12" customWidth="1"/>
    <col min="13060" max="13060" width="7.42578125" style="12" customWidth="1"/>
    <col min="13061" max="13312" width="9.140625" style="12"/>
    <col min="13313" max="13313" width="5.85546875" style="12" customWidth="1"/>
    <col min="13314" max="13314" width="5.5703125" style="12" customWidth="1"/>
    <col min="13315" max="13315" width="69.28515625" style="12" customWidth="1"/>
    <col min="13316" max="13316" width="7.42578125" style="12" customWidth="1"/>
    <col min="13317" max="13568" width="9.140625" style="12"/>
    <col min="13569" max="13569" width="5.85546875" style="12" customWidth="1"/>
    <col min="13570" max="13570" width="5.5703125" style="12" customWidth="1"/>
    <col min="13571" max="13571" width="69.28515625" style="12" customWidth="1"/>
    <col min="13572" max="13572" width="7.42578125" style="12" customWidth="1"/>
    <col min="13573" max="13824" width="9.140625" style="12"/>
    <col min="13825" max="13825" width="5.85546875" style="12" customWidth="1"/>
    <col min="13826" max="13826" width="5.5703125" style="12" customWidth="1"/>
    <col min="13827" max="13827" width="69.28515625" style="12" customWidth="1"/>
    <col min="13828" max="13828" width="7.42578125" style="12" customWidth="1"/>
    <col min="13829" max="14080" width="9.140625" style="12"/>
    <col min="14081" max="14081" width="5.85546875" style="12" customWidth="1"/>
    <col min="14082" max="14082" width="5.5703125" style="12" customWidth="1"/>
    <col min="14083" max="14083" width="69.28515625" style="12" customWidth="1"/>
    <col min="14084" max="14084" width="7.42578125" style="12" customWidth="1"/>
    <col min="14085" max="14336" width="9.140625" style="12"/>
    <col min="14337" max="14337" width="5.85546875" style="12" customWidth="1"/>
    <col min="14338" max="14338" width="5.5703125" style="12" customWidth="1"/>
    <col min="14339" max="14339" width="69.28515625" style="12" customWidth="1"/>
    <col min="14340" max="14340" width="7.42578125" style="12" customWidth="1"/>
    <col min="14341" max="14592" width="9.140625" style="12"/>
    <col min="14593" max="14593" width="5.85546875" style="12" customWidth="1"/>
    <col min="14594" max="14594" width="5.5703125" style="12" customWidth="1"/>
    <col min="14595" max="14595" width="69.28515625" style="12" customWidth="1"/>
    <col min="14596" max="14596" width="7.42578125" style="12" customWidth="1"/>
    <col min="14597" max="14848" width="9.140625" style="12"/>
    <col min="14849" max="14849" width="5.85546875" style="12" customWidth="1"/>
    <col min="14850" max="14850" width="5.5703125" style="12" customWidth="1"/>
    <col min="14851" max="14851" width="69.28515625" style="12" customWidth="1"/>
    <col min="14852" max="14852" width="7.42578125" style="12" customWidth="1"/>
    <col min="14853" max="15104" width="9.140625" style="12"/>
    <col min="15105" max="15105" width="5.85546875" style="12" customWidth="1"/>
    <col min="15106" max="15106" width="5.5703125" style="12" customWidth="1"/>
    <col min="15107" max="15107" width="69.28515625" style="12" customWidth="1"/>
    <col min="15108" max="15108" width="7.42578125" style="12" customWidth="1"/>
    <col min="15109" max="15360" width="9.140625" style="12"/>
    <col min="15361" max="15361" width="5.85546875" style="12" customWidth="1"/>
    <col min="15362" max="15362" width="5.5703125" style="12" customWidth="1"/>
    <col min="15363" max="15363" width="69.28515625" style="12" customWidth="1"/>
    <col min="15364" max="15364" width="7.42578125" style="12" customWidth="1"/>
    <col min="15365" max="15616" width="9.140625" style="12"/>
    <col min="15617" max="15617" width="5.85546875" style="12" customWidth="1"/>
    <col min="15618" max="15618" width="5.5703125" style="12" customWidth="1"/>
    <col min="15619" max="15619" width="69.28515625" style="12" customWidth="1"/>
    <col min="15620" max="15620" width="7.42578125" style="12" customWidth="1"/>
    <col min="15621" max="15872" width="9.140625" style="12"/>
    <col min="15873" max="15873" width="5.85546875" style="12" customWidth="1"/>
    <col min="15874" max="15874" width="5.5703125" style="12" customWidth="1"/>
    <col min="15875" max="15875" width="69.28515625" style="12" customWidth="1"/>
    <col min="15876" max="15876" width="7.42578125" style="12" customWidth="1"/>
    <col min="15877" max="16128" width="9.140625" style="12"/>
    <col min="16129" max="16129" width="5.85546875" style="12" customWidth="1"/>
    <col min="16130" max="16130" width="5.5703125" style="12" customWidth="1"/>
    <col min="16131" max="16131" width="69.28515625" style="12" customWidth="1"/>
    <col min="16132" max="16132" width="7.42578125" style="12" customWidth="1"/>
    <col min="16133" max="16384" width="9.140625" style="12"/>
  </cols>
  <sheetData>
    <row r="1" spans="1:8" ht="21" customHeight="1">
      <c r="A1" s="207" t="s">
        <v>70</v>
      </c>
      <c r="B1" s="207"/>
      <c r="C1" s="207"/>
      <c r="D1" s="207"/>
      <c r="E1" s="207"/>
    </row>
    <row r="3" spans="1:8">
      <c r="B3" s="29"/>
      <c r="C3" s="208" t="s">
        <v>52</v>
      </c>
      <c r="D3" s="208"/>
      <c r="E3" s="208"/>
      <c r="F3" s="208"/>
      <c r="G3" s="208"/>
      <c r="H3" s="208"/>
    </row>
    <row r="4" spans="1:8">
      <c r="B4" s="154" t="s">
        <v>104</v>
      </c>
      <c r="C4" s="155"/>
      <c r="D4" s="155"/>
      <c r="E4" s="155"/>
      <c r="F4" s="155"/>
      <c r="G4" s="155"/>
      <c r="H4" s="155"/>
    </row>
    <row r="5" spans="1:8">
      <c r="B5" s="27"/>
      <c r="C5" s="154" t="s">
        <v>122</v>
      </c>
      <c r="D5" s="154"/>
      <c r="E5" s="154"/>
      <c r="F5" s="154"/>
      <c r="G5" s="154"/>
      <c r="H5" s="154"/>
    </row>
    <row r="6" spans="1:8">
      <c r="B6" s="27" t="s">
        <v>119</v>
      </c>
      <c r="C6" s="153"/>
      <c r="D6" s="153"/>
      <c r="E6" s="153"/>
      <c r="F6" s="153"/>
      <c r="G6" s="153"/>
      <c r="H6" s="153"/>
    </row>
    <row r="7" spans="1:8">
      <c r="B7" s="154" t="s">
        <v>123</v>
      </c>
      <c r="C7" s="155"/>
      <c r="D7" s="155"/>
      <c r="E7" s="155"/>
      <c r="F7" s="155"/>
      <c r="G7" s="155"/>
      <c r="H7" s="155"/>
    </row>
    <row r="8" spans="1:8">
      <c r="B8" s="154" t="s">
        <v>124</v>
      </c>
      <c r="C8" s="155"/>
      <c r="D8" s="155"/>
      <c r="E8" s="155"/>
      <c r="F8" s="155"/>
      <c r="G8" s="155"/>
      <c r="H8" s="155"/>
    </row>
    <row r="9" spans="1:8">
      <c r="B9" s="156" t="s">
        <v>125</v>
      </c>
      <c r="C9" s="156"/>
      <c r="D9" s="156"/>
      <c r="E9" s="156"/>
      <c r="F9" s="156"/>
      <c r="G9" s="156"/>
      <c r="H9" s="156"/>
    </row>
    <row r="10" spans="1:8" s="14" customFormat="1">
      <c r="B10" s="14" t="s">
        <v>121</v>
      </c>
    </row>
    <row r="11" spans="1:8">
      <c r="A11" s="13"/>
    </row>
    <row r="12" spans="1:8" s="146" customFormat="1">
      <c r="A12" s="13"/>
      <c r="B12" s="146" t="s">
        <v>69</v>
      </c>
    </row>
    <row r="13" spans="1:8">
      <c r="B13" s="24" t="s">
        <v>38</v>
      </c>
      <c r="C13" s="59" t="s">
        <v>5</v>
      </c>
      <c r="D13" s="24" t="s">
        <v>37</v>
      </c>
      <c r="E13" s="24" t="s">
        <v>43</v>
      </c>
    </row>
    <row r="14" spans="1:8">
      <c r="B14" s="19">
        <v>1</v>
      </c>
      <c r="C14" s="57" t="s">
        <v>49</v>
      </c>
      <c r="D14" s="19">
        <v>1</v>
      </c>
      <c r="E14" s="61">
        <f>D14*100/D18</f>
        <v>25</v>
      </c>
    </row>
    <row r="15" spans="1:8">
      <c r="B15" s="19">
        <v>2</v>
      </c>
      <c r="C15" s="58" t="s">
        <v>87</v>
      </c>
      <c r="D15" s="60">
        <v>1</v>
      </c>
      <c r="E15" s="61">
        <f>D15*100/D18</f>
        <v>25</v>
      </c>
    </row>
    <row r="16" spans="1:8">
      <c r="B16" s="19">
        <v>3</v>
      </c>
      <c r="C16" s="57" t="s">
        <v>85</v>
      </c>
      <c r="D16" s="19">
        <v>1</v>
      </c>
      <c r="E16" s="61">
        <f>D16*100/D18</f>
        <v>25</v>
      </c>
    </row>
    <row r="17" spans="2:5" ht="22.5" customHeight="1">
      <c r="B17" s="60">
        <v>4</v>
      </c>
      <c r="C17" s="58" t="s">
        <v>86</v>
      </c>
      <c r="D17" s="60">
        <v>1</v>
      </c>
      <c r="E17" s="61">
        <f>D17*100/D18</f>
        <v>25</v>
      </c>
    </row>
    <row r="18" spans="2:5" s="124" customFormat="1">
      <c r="B18" s="127"/>
      <c r="C18" s="138" t="s">
        <v>4</v>
      </c>
      <c r="D18" s="24">
        <f>SUM(D14:D17)</f>
        <v>4</v>
      </c>
      <c r="E18" s="34">
        <f>D18*100/D18</f>
        <v>100</v>
      </c>
    </row>
    <row r="19" spans="2:5" s="124" customFormat="1">
      <c r="B19" s="128"/>
      <c r="C19" s="129"/>
      <c r="D19" s="129"/>
      <c r="E19" s="130"/>
    </row>
    <row r="20" spans="2:5" s="124" customFormat="1"/>
  </sheetData>
  <mergeCells count="7">
    <mergeCell ref="B9:H9"/>
    <mergeCell ref="A1:E1"/>
    <mergeCell ref="C3:H3"/>
    <mergeCell ref="B4:H4"/>
    <mergeCell ref="C5:H5"/>
    <mergeCell ref="B7:H7"/>
    <mergeCell ref="B8:H8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สรุป</vt:lpstr>
      <vt:lpstr>คณะ</vt:lpstr>
      <vt:lpstr>ก่อน-กลัง</vt:lpstr>
      <vt:lpstr>ตอนที่2</vt:lpstr>
      <vt:lpstr>ตอนที่3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2018-08-22T08:32:09Z</cp:lastPrinted>
  <dcterms:created xsi:type="dcterms:W3CDTF">2014-10-15T08:34:52Z</dcterms:created>
  <dcterms:modified xsi:type="dcterms:W3CDTF">2018-08-22T08:34:45Z</dcterms:modified>
</cp:coreProperties>
</file>